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ervations" sheetId="1" state="visible" r:id="rId3"/>
    <sheet name="TierMedians" sheetId="2" state="visible" r:id="rId4"/>
    <sheet name="SVCI" sheetId="3" state="visible" r:id="rId5"/>
    <sheet name="Coverage_COI" sheetId="4" state="visible" r:id="rId6"/>
    <sheet name="MatchedPanel" sheetId="5" state="visible" r:id="rId7"/>
    <sheet name="EvidenceIndex" sheetId="6" state="visible" r:id="rId8"/>
    <sheet name="Hashes" sheetId="7" state="visible" r:id="rId9"/>
    <sheet name="README" sheetId="8" state="visible" r:id="rId10"/>
    <sheet name="Helper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<sst xmlns="http://schemas.openxmlformats.org/spreadsheetml/2006/main" count="804" uniqueCount="355">
  <si>
    <t xml:space="preserve">capture_sequence</t>
  </si>
  <si>
    <t xml:space="preserve">panel_entry_id</t>
  </si>
  <si>
    <t xml:space="preserve">provider</t>
  </si>
  <si>
    <t xml:space="preserve">tier</t>
  </si>
  <si>
    <t xml:space="preserve">capture_status</t>
  </si>
  <si>
    <t xml:space="preserve">headline_inclusion</t>
  </si>
  <si>
    <t xml:space="preserve">per_gpu_hour</t>
  </si>
  <si>
    <t xml:space="preserve">exclusion_reason</t>
  </si>
  <si>
    <t xml:space="preserve">billing_mode</t>
  </si>
  <si>
    <t xml:space="preserve">source_class_primary</t>
  </si>
  <si>
    <t xml:space="preserve">source_class_supplemental</t>
  </si>
  <si>
    <t xml:space="preserve">f004_status</t>
  </si>
  <si>
    <t xml:space="preserve">governance_status</t>
  </si>
  <si>
    <t xml:space="preserve">captured_at</t>
  </si>
  <si>
    <t xml:space="preserve">capture_time_precision</t>
  </si>
  <si>
    <t xml:space="preserve">anchor_sku</t>
  </si>
  <si>
    <t xml:space="preserve">published_rate</t>
  </si>
  <si>
    <t xml:space="preserve">published_unit</t>
  </si>
  <si>
    <t xml:space="preserve">derivation</t>
  </si>
  <si>
    <t xml:space="preserve">primary_source_url</t>
  </si>
  <si>
    <t xml:space="preserve">supplemental_source_url</t>
  </si>
  <si>
    <t xml:space="preserve">evidence_id</t>
  </si>
  <si>
    <t xml:space="preserve">supplemental_evidence_id</t>
  </si>
  <si>
    <t xml:space="preserve">observed_excluded</t>
  </si>
  <si>
    <t xml:space="preserve">notes</t>
  </si>
  <si>
    <t xml:space="preserve">E001</t>
  </si>
  <si>
    <t xml:space="preserve">AWS</t>
  </si>
  <si>
    <t xml:space="preserve">T1</t>
  </si>
  <si>
    <t xml:space="preserve">priced</t>
  </si>
  <si>
    <t xml:space="preserve">Y</t>
  </si>
  <si>
    <t xml:space="preserve">on_demand_fixed</t>
  </si>
  <si>
    <t xml:space="preserve">1B</t>
  </si>
  <si>
    <t xml:space="preserve">compliant</t>
  </si>
  <si>
    <t xml:space="preserve">2026-06-22T17:04:00-04:00</t>
  </si>
  <si>
    <t xml:space="preserve">minute_reported</t>
  </si>
  <si>
    <t xml:space="preserve">p5.48xlarge 8x H100 SXM</t>
  </si>
  <si>
    <t xml:space="preserve">55.04</t>
  </si>
  <si>
    <t xml:space="preserve">USD per instance-hour</t>
  </si>
  <si>
    <t xml:space="preserve">55.04 / 8</t>
  </si>
  <si>
    <t xml:space="preserve">https://aws.amazon.com/ec2/pricing/on-demand/</t>
  </si>
  <si>
    <t xml:space="preserve">EV-AWS-001</t>
  </si>
  <si>
    <t xml:space="preserve">8x full-instance / 8</t>
  </si>
  <si>
    <t xml:space="preserve">E002</t>
  </si>
  <si>
    <t xml:space="preserve">Azure</t>
  </si>
  <si>
    <t xml:space="preserve">2026-06-22T17:30:00-04:00</t>
  </si>
  <si>
    <t xml:space="preserve">ND96isr_H100_v5</t>
  </si>
  <si>
    <t xml:space="preserve">98.32</t>
  </si>
  <si>
    <t xml:space="preserve">USD per VM-hour</t>
  </si>
  <si>
    <t xml:space="preserve">98.32 / 8</t>
  </si>
  <si>
    <t xml:space="preserve">https://azure.microsoft.com/en-us/pricing/details/virtual-machines/linux/#pricing</t>
  </si>
  <si>
    <t xml:space="preserve">EV-AZ-001</t>
  </si>
  <si>
    <t xml:space="preserve">public pricing page; Linux on-demand</t>
  </si>
  <si>
    <t xml:space="preserve">E003</t>
  </si>
  <si>
    <t xml:space="preserve">GCP</t>
  </si>
  <si>
    <t xml:space="preserve">2026-06-22T17:38:00-04:00</t>
  </si>
  <si>
    <t xml:space="preserve">a3-highgpu-8g</t>
  </si>
  <si>
    <t xml:space="preserve">88.490000119</t>
  </si>
  <si>
    <t xml:space="preserve">88.490000119 / 8</t>
  </si>
  <si>
    <t xml:space="preserve">https://cloud.google.com/products/compute/pricing/accelerator-optimized</t>
  </si>
  <si>
    <t xml:space="preserve">EV-GCP-001</t>
  </si>
  <si>
    <t xml:space="preserve">public accelerator-optimized page</t>
  </si>
  <si>
    <t xml:space="preserve">E004</t>
  </si>
  <si>
    <t xml:space="preserve">Oracle</t>
  </si>
  <si>
    <t xml:space="preserve">2026-06-22T17:47:00-04:00</t>
  </si>
  <si>
    <t xml:space="preserve">BM.GPU.H100.8</t>
  </si>
  <si>
    <t xml:space="preserve">10.00</t>
  </si>
  <si>
    <t xml:space="preserve">USD per GPU-hour</t>
  </si>
  <si>
    <t xml:space="preserve">no division</t>
  </si>
  <si>
    <t xml:space="preserve">https://www.oracle.com/cloud/price-list/</t>
  </si>
  <si>
    <t xml:space="preserve">EV-ORC-001</t>
  </si>
  <si>
    <t xml:space="preserve">per-GPU column</t>
  </si>
  <si>
    <t xml:space="preserve">E005</t>
  </si>
  <si>
    <t xml:space="preserve">CoreWeave</t>
  </si>
  <si>
    <t xml:space="preserve">T2</t>
  </si>
  <si>
    <t xml:space="preserve">2026-06-22T18:27:00-04:00</t>
  </si>
  <si>
    <t xml:space="preserve">HGX H100 8-GPU</t>
  </si>
  <si>
    <t xml:space="preserve">49.24</t>
  </si>
  <si>
    <t xml:space="preserve">USD per 8-GPU instance-hour</t>
  </si>
  <si>
    <t xml:space="preserve">49.24 / 8</t>
  </si>
  <si>
    <t xml:space="preserve">https://www.coreweave.com/pricing</t>
  </si>
  <si>
    <t xml:space="preserve">EV-CW-001</t>
  </si>
  <si>
    <t xml:space="preserve">On-Demand column; Inference Single GPU excluded</t>
  </si>
  <si>
    <t xml:space="preserve">E006</t>
  </si>
  <si>
    <t xml:space="preserve">Crusoe</t>
  </si>
  <si>
    <t xml:space="preserve">2026-06-22T18:35:00-04:00</t>
  </si>
  <si>
    <t xml:space="preserve">H100 80GB HGX</t>
  </si>
  <si>
    <t xml:space="preserve">3.90</t>
  </si>
  <si>
    <t xml:space="preserve">https://crusoe.ai/cloud/pricing/</t>
  </si>
  <si>
    <t xml:space="preserve">EV-CRU-001</t>
  </si>
  <si>
    <t xml:space="preserve">E007</t>
  </si>
  <si>
    <t xml:space="preserve">Lambda</t>
  </si>
  <si>
    <t xml:space="preserve">2026-06-22T18:43:00-04:00</t>
  </si>
  <si>
    <t xml:space="preserve">H100 SXM 80GB</t>
  </si>
  <si>
    <t xml:space="preserve">3.99</t>
  </si>
  <si>
    <t xml:space="preserve">https://lambda.ai/pricing</t>
  </si>
  <si>
    <t xml:space="preserve">EV-LAM-FOOTNOTE-001a;EV-LAM-FOOTNOTE-001b</t>
  </si>
  <si>
    <t xml:space="preserve">official observation 2026-06-22; footnote resolved via supplemental after-dark frames; PRICE/GPU/HR* asterisk = plus applicable sales tax</t>
  </si>
  <si>
    <t xml:space="preserve">E008</t>
  </si>
  <si>
    <t xml:space="preserve">Nebius</t>
  </si>
  <si>
    <t xml:space="preserve">2026-06-22T18:49:00-04:00</t>
  </si>
  <si>
    <t xml:space="preserve">HGX H100</t>
  </si>
  <si>
    <t xml:space="preserve">3.85</t>
  </si>
  <si>
    <t xml:space="preserve">https://nebius.com/prices</t>
  </si>
  <si>
    <t xml:space="preserve">EV-NEB-001</t>
  </si>
  <si>
    <t xml:space="preserve">on-demand column; up from 2.95 prior</t>
  </si>
  <si>
    <t xml:space="preserve">E009</t>
  </si>
  <si>
    <t xml:space="preserve">Together AI</t>
  </si>
  <si>
    <t xml:space="preserve">2026-06-22T18:57:00-04:00</t>
  </si>
  <si>
    <t xml:space="preserve">HGX H100 SXM 80GB</t>
  </si>
  <si>
    <t xml:space="preserve">4.79</t>
  </si>
  <si>
    <t xml:space="preserve">https://www.together.ai/gpu-clusters</t>
  </si>
  <si>
    <t xml:space="preserve">EV-TGT-PERGPU-001</t>
  </si>
  <si>
    <t xml:space="preserve">Dedicated Inference 1x H100 80GB 6.49 on /pricing is a separate product mode, excluded</t>
  </si>
  <si>
    <t xml:space="preserve">official observation 2026-06-22; per-GPU unit resolved via supplemental after-dark frame stating 4.79/hr per GPU; down from 5.49 Issue 001</t>
  </si>
  <si>
    <t xml:space="preserve">E010</t>
  </si>
  <si>
    <t xml:space="preserve">Hyperstack</t>
  </si>
  <si>
    <t xml:space="preserve">2026-06-22T19:19:00-04:00</t>
  </si>
  <si>
    <t xml:space="preserve">H100 SXM</t>
  </si>
  <si>
    <t xml:space="preserve">2.40</t>
  </si>
  <si>
    <t xml:space="preserve">https://www.hyperstack.cloud/gpu-pricing</t>
  </si>
  <si>
    <t xml:space="preserve">EV-HST-001</t>
  </si>
  <si>
    <t xml:space="preserve">H100 SXM; NVLink/plain/Reservation/Spot excluded</t>
  </si>
  <si>
    <t xml:space="preserve">E011</t>
  </si>
  <si>
    <t xml:space="preserve">Verda</t>
  </si>
  <si>
    <t xml:space="preserve">2026-06-22T19:39:00-04:00</t>
  </si>
  <si>
    <t xml:space="preserve">H100 SXM5 PAYG</t>
  </si>
  <si>
    <t xml:space="preserve">3.25</t>
  </si>
  <si>
    <t xml:space="preserve">https://verda.com/products#H100</t>
  </si>
  <si>
    <t xml:space="preserve">https://verda.com/h100-sxm5</t>
  </si>
  <si>
    <t xml:space="preserve">EV-VER-001</t>
  </si>
  <si>
    <t xml:space="preserve">DataCrunch/Verda Pay As You Go; Spot/commitment excluded</t>
  </si>
  <si>
    <t xml:space="preserve">E012</t>
  </si>
  <si>
    <t xml:space="preserve">Voltage Park</t>
  </si>
  <si>
    <t xml:space="preserve">captured-excluded</t>
  </si>
  <si>
    <t xml:space="preserve">N</t>
  </si>
  <si>
    <t xml:space="preserve">starting_from</t>
  </si>
  <si>
    <t xml:space="preserve">starting_floor</t>
  </si>
  <si>
    <t xml:space="preserve">2026-06-22</t>
  </si>
  <si>
    <t xml:space="preserve">date_only</t>
  </si>
  <si>
    <t xml:space="preserve">https://www.voltagepark.com/</t>
  </si>
  <si>
    <t xml:space="preserve">https://www.voltagepark.com/pricing</t>
  </si>
  <si>
    <t xml:space="preserve">EV-VP-001</t>
  </si>
  <si>
    <t xml:space="preserve">starting_from floor</t>
  </si>
  <si>
    <t xml:space="preserve">no comparable fixed rate this issue</t>
  </si>
  <si>
    <t xml:space="preserve">E025</t>
  </si>
  <si>
    <t xml:space="preserve">Paperspace</t>
  </si>
  <si>
    <t xml:space="preserve">T3</t>
  </si>
  <si>
    <t xml:space="preserve">2026-06-23</t>
  </si>
  <si>
    <t xml:space="preserve">H100 on-demand</t>
  </si>
  <si>
    <t xml:space="preserve">5.95</t>
  </si>
  <si>
    <t xml:space="preserve">https://docs.digitalocean.com/products/paperspace/pricing/</t>
  </si>
  <si>
    <t xml:space="preserve">EV-PS-001</t>
  </si>
  <si>
    <t xml:space="preserve">2.24 commitment excluded (paperspace.com surface); 3.39 DigitalOcean scout-only</t>
  </si>
  <si>
    <t xml:space="preserve">on-demand hourly rate per docs (not labeled a promo); 47.60/8 cross-check consistent; headline source is DO docs not paperspace.com/pricing</t>
  </si>
  <si>
    <t xml:space="preserve">E023</t>
  </si>
  <si>
    <t xml:space="preserve">RunPod</t>
  </si>
  <si>
    <t xml:space="preserve">H100 SXM Secure Cloud</t>
  </si>
  <si>
    <t xml:space="preserve">3.29</t>
  </si>
  <si>
    <t xml:space="preserve">https://www.runpod.io/pricing</t>
  </si>
  <si>
    <t xml:space="preserve">EV-RP-001</t>
  </si>
  <si>
    <t xml:space="preserve">Community Cloud 2.69 supplementary only</t>
  </si>
  <si>
    <t xml:space="preserve">Secure Cloud basis</t>
  </si>
  <si>
    <t xml:space="preserve">E013</t>
  </si>
  <si>
    <t xml:space="preserve">Fluidstack</t>
  </si>
  <si>
    <t xml:space="preserve">no_public_rate</t>
  </si>
  <si>
    <t xml:space="preserve">none_published</t>
  </si>
  <si>
    <t xml:space="preserve">H100</t>
  </si>
  <si>
    <t xml:space="preserve">https://www.fluidstack.io/</t>
  </si>
  <si>
    <t xml:space="preserve">EV-FS-001</t>
  </si>
  <si>
    <t xml:space="preserve">404 / no public rate</t>
  </si>
  <si>
    <t xml:space="preserve">E014</t>
  </si>
  <si>
    <t xml:space="preserve">Nscale</t>
  </si>
  <si>
    <t xml:space="preserve">https://www.nscale.com/</t>
  </si>
  <si>
    <t xml:space="preserve">EV-NS-001</t>
  </si>
  <si>
    <t xml:space="preserve">404 / no per-GPU rate</t>
  </si>
  <si>
    <t xml:space="preserve">E015</t>
  </si>
  <si>
    <t xml:space="preserve">IREN</t>
  </si>
  <si>
    <t xml:space="preserve">sales_gated</t>
  </si>
  <si>
    <t xml:space="preserve">contract_only</t>
  </si>
  <si>
    <t xml:space="preserve">https://www.iren.com/solutions/gpu-cloud/ai-cloud</t>
  </si>
  <si>
    <t xml:space="preserve">EV-IREN-001</t>
  </si>
  <si>
    <t xml:space="preserve">sales-gated</t>
  </si>
  <si>
    <t xml:space="preserve">contract only, no self-serve</t>
  </si>
  <si>
    <t xml:space="preserve">E016</t>
  </si>
  <si>
    <t xml:space="preserve">Applied Digital</t>
  </si>
  <si>
    <t xml:space="preserve">retain_current_panel_member_issue_003</t>
  </si>
  <si>
    <t xml:space="preserve">https://www.applieddigital.com/</t>
  </si>
  <si>
    <t xml:space="preserve">EV-AD-001</t>
  </si>
  <si>
    <t xml:space="preserve">no public self-serve rate</t>
  </si>
  <si>
    <t xml:space="preserve">cloud separated to ChronoScale 2026-05-05 (see panel-change register PCR-003-AD-CHRONOSCALE); successor review out of scope for Issue 003</t>
  </si>
  <si>
    <t xml:space="preserve">E017</t>
  </si>
  <si>
    <t xml:space="preserve">GMI Cloud</t>
  </si>
  <si>
    <t xml:space="preserve">after_dark_exception</t>
  </si>
  <si>
    <t xml:space="preserve">2026-06-23T22:46:00-04:00</t>
  </si>
  <si>
    <t xml:space="preserve">range_reported</t>
  </si>
  <si>
    <t xml:space="preserve">https://www.gmicloud.ai/en/pricing</t>
  </si>
  <si>
    <t xml:space="preserve">EV-GMI-001</t>
  </si>
  <si>
    <t xml:space="preserve">capture ~22:45-22:48 local; after-dark, excluded so no median impact</t>
  </si>
  <si>
    <t xml:space="preserve">E018</t>
  </si>
  <si>
    <t xml:space="preserve">Cudo Compute</t>
  </si>
  <si>
    <t xml:space="preserve">contact_us</t>
  </si>
  <si>
    <t xml:space="preserve">2026-06-23T23:22:00-04:00</t>
  </si>
  <si>
    <t xml:space="preserve">https://www.cudocompute.com/pricing</t>
  </si>
  <si>
    <t xml:space="preserve">https://www.cudocompute.com/products/nvidia-h100</t>
  </si>
  <si>
    <t xml:space="preserve">EV-CUDO-001</t>
  </si>
  <si>
    <t xml:space="preserve">contact-us gated</t>
  </si>
  <si>
    <t xml:space="preserve">after-dark, excluded</t>
  </si>
  <si>
    <t xml:space="preserve">E019</t>
  </si>
  <si>
    <t xml:space="preserve">Spheron</t>
  </si>
  <si>
    <t xml:space="preserve">marketplace</t>
  </si>
  <si>
    <t xml:space="preserve">marketplace_offer</t>
  </si>
  <si>
    <t xml:space="preserve">panel_member_for_denominator</t>
  </si>
  <si>
    <t xml:space="preserve">2026-06-23T23:38:00-04:00</t>
  </si>
  <si>
    <t xml:space="preserve">https://www.spheron.network/</t>
  </si>
  <si>
    <t xml:space="preserve">EV-SPH-001</t>
  </si>
  <si>
    <t xml:space="preserve">marketplace/from/spot</t>
  </si>
  <si>
    <t xml:space="preserve">remains T2 denominator member absent formal panel-change; after-dark, excluded</t>
  </si>
  <si>
    <t xml:space="preserve">E020</t>
  </si>
  <si>
    <t xml:space="preserve">Jarvislabs</t>
  </si>
  <si>
    <t xml:space="preserve">resolved_by_daylight_recapture</t>
  </si>
  <si>
    <t xml:space="preserve">2026-06-24T17:35:00-04:00</t>
  </si>
  <si>
    <t xml:space="preserve">H100 SXM 80GB 1x</t>
  </si>
  <si>
    <t xml:space="preserve">2.69</t>
  </si>
  <si>
    <t xml:space="preserve">https://jarvislabs.ai/pricing</t>
  </si>
  <si>
    <t xml:space="preserve">EV-JL-001</t>
  </si>
  <si>
    <t xml:space="preserve">daylight recapture 2026-06-24 17:35 confirms 2.69 On-Demand 1x</t>
  </si>
  <si>
    <t xml:space="preserve">E021</t>
  </si>
  <si>
    <t xml:space="preserve">Hyperbolic</t>
  </si>
  <si>
    <t xml:space="preserve">no_public_comparable_fixed_rate</t>
  </si>
  <si>
    <t xml:space="preserve">marketplace_starting_floor</t>
  </si>
  <si>
    <t xml:space="preserve">2B</t>
  </si>
  <si>
    <t xml:space="preserve">2026-06-24T00:10:00-04:00</t>
  </si>
  <si>
    <t xml:space="preserve">https://docs.hyperbolic.ai/docs/hyperbolic-pricing</t>
  </si>
  <si>
    <t xml:space="preserve">https://app.hyperbolic.ai</t>
  </si>
  <si>
    <t xml:space="preserve">EV-HBL-001a;EV-HBL-001b</t>
  </si>
  <si>
    <t xml:space="preserve">public floor SXM 1.39 / H200 1.99; 3.20 enterprise dedicated</t>
  </si>
  <si>
    <t xml:space="preserve">primary public sign-in not required; exact rate only on signed-in 2B surface; no public comparable fixed on-demand rate</t>
  </si>
  <si>
    <t xml:space="preserve">E022</t>
  </si>
  <si>
    <t xml:space="preserve">Atlas Cloud</t>
  </si>
  <si>
    <t xml:space="preserve">2026-06-24T12:36:00-04:00</t>
  </si>
  <si>
    <t xml:space="preserve">2.95</t>
  </si>
  <si>
    <t xml:space="preserve">https://www.atlascloud.ai/pricing/gpu</t>
  </si>
  <si>
    <t xml:space="preserve">EV-ATL-001</t>
  </si>
  <si>
    <t xml:space="preserve">tab-title from-2.49 disregarded</t>
  </si>
  <si>
    <t xml:space="preserve">capture ~12:36-12:37 local</t>
  </si>
  <si>
    <t xml:space="preserve">E024</t>
  </si>
  <si>
    <t xml:space="preserve">Vast.ai</t>
  </si>
  <si>
    <t xml:space="preserve">marketplace_dynamic</t>
  </si>
  <si>
    <t xml:space="preserve">excluded_under_F016</t>
  </si>
  <si>
    <t xml:space="preserve">2026-06-24T12:52:00-04:00</t>
  </si>
  <si>
    <t xml:space="preserve">https://vast.ai/</t>
  </si>
  <si>
    <t xml:space="preserve">EV-VAST-001</t>
  </si>
  <si>
    <t xml:space="preserve">observed median 2.00, range 1.20-4.67 (evidence only, never enters median)</t>
  </si>
  <si>
    <t xml:space="preserve">excluded under F016 consistent with Issues 001-002</t>
  </si>
  <si>
    <t xml:space="preserve">E026</t>
  </si>
  <si>
    <t xml:space="preserve">TensorDock</t>
  </si>
  <si>
    <t xml:space="preserve">2026-06-24T15:36:00-04:00</t>
  </si>
  <si>
    <t xml:space="preserve">H100 SXM5</t>
  </si>
  <si>
    <t xml:space="preserve">https://www.tensordock.com/</t>
  </si>
  <si>
    <t xml:space="preserve">EV-TD-001</t>
  </si>
  <si>
    <t xml:space="preserve">from-2.25 floor (hero, banner, card badge)</t>
  </si>
  <si>
    <t xml:space="preserve">no comparable median/range</t>
  </si>
  <si>
    <t xml:space="preserve">E027</t>
  </si>
  <si>
    <t xml:space="preserve">Shadeform</t>
  </si>
  <si>
    <t xml:space="preserve">aggregator</t>
  </si>
  <si>
    <t xml:space="preserve">aggregator_passthrough</t>
  </si>
  <si>
    <t xml:space="preserve">2026-06-24T16:08:00-04:00</t>
  </si>
  <si>
    <t xml:space="preserve">H100 (aggregated)</t>
  </si>
  <si>
    <t xml:space="preserve">https://shadeform.com/</t>
  </si>
  <si>
    <t xml:space="preserve">https://shadeform.com/prices</t>
  </si>
  <si>
    <t xml:space="preserve">EV-SF-001</t>
  </si>
  <si>
    <t xml:space="preserve">third-party resold rates</t>
  </si>
  <si>
    <t xml:space="preserve">multi-cloud aggregator, not a direct rate source</t>
  </si>
  <si>
    <t xml:space="preserve">Tier</t>
  </si>
  <si>
    <t xml:space="preserve">N (priced)</t>
  </si>
  <si>
    <t xml:space="preserve">Median USD/GPU-hr</t>
  </si>
  <si>
    <t xml:space="preserve">Issue 001 base median</t>
  </si>
  <si>
    <t xml:space="preserve">TierIndex</t>
  </si>
  <si>
    <t xml:space="preserve">Weight</t>
  </si>
  <si>
    <t xml:space="preserve">Metric</t>
  </si>
  <si>
    <t xml:space="preserve">Value</t>
  </si>
  <si>
    <t xml:space="preserve">Note</t>
  </si>
  <si>
    <t xml:space="preserve">SVCI Issue 003</t>
  </si>
  <si>
    <t xml:space="preserve">base-100 TierIndex blend; display 103.8</t>
  </si>
  <si>
    <t xml:space="preserve">Issue 002 SVCI</t>
  </si>
  <si>
    <t xml:space="preserve">prior published level</t>
  </si>
  <si>
    <t xml:space="preserve">Weekly change (points)</t>
  </si>
  <si>
    <t xml:space="preserve">Issue 003 minus Issue 002</t>
  </si>
  <si>
    <t xml:space="preserve">Weekly change (display)</t>
  </si>
  <si>
    <t xml:space="preserve">+3.8%</t>
  </si>
  <si>
    <t xml:space="preserve">rounded</t>
  </si>
  <si>
    <t xml:space="preserve">Companion Dollar Basket</t>
  </si>
  <si>
    <t xml:space="preserve">secondary dollar metric, NOT the SVCI</t>
  </si>
  <si>
    <t xml:space="preserve">Issue 002 basket</t>
  </si>
  <si>
    <t xml:space="preserve">prior basket</t>
  </si>
  <si>
    <t xml:space="preserve">Basket change %</t>
  </si>
  <si>
    <t xml:space="preserve">vs Issue 002</t>
  </si>
  <si>
    <t xml:space="preserve">Included (priced)</t>
  </si>
  <si>
    <t xml:space="preserve">Eligible denominator</t>
  </si>
  <si>
    <t xml:space="preserve">Coverage</t>
  </si>
  <si>
    <t xml:space="preserve">Weighted coverage</t>
  </si>
  <si>
    <t xml:space="preserve">Composite Coverage</t>
  </si>
  <si>
    <t xml:space="preserve">Compute Opacity Index</t>
  </si>
  <si>
    <t xml:space="preserve">Issue 002 Coverage / COI</t>
  </si>
  <si>
    <t xml:space="preserve">prior</t>
  </si>
  <si>
    <t xml:space="preserve">Flat non-entry share (audit only, NOT COI)</t>
  </si>
  <si>
    <t xml:space="preserve">Matched T2 set (eligible both issues)</t>
  </si>
  <si>
    <t xml:space="preserve">Issue 001 rate</t>
  </si>
  <si>
    <t xml:space="preserve">Issue 003 rate</t>
  </si>
  <si>
    <t xml:space="preserve">Matched median</t>
  </si>
  <si>
    <t xml:space="preserve">Matched T2 change %</t>
  </si>
  <si>
    <t xml:space="preserve">Matched-panel sensitivity SVCI</t>
  </si>
  <si>
    <t xml:space="preserve">T2 matched index, T1/T3 canonical</t>
  </si>
  <si>
    <t xml:space="preserve">Only Voltage Park (E012) dropped from Issue 001 T2; matched median unchanged at 3.85</t>
  </si>
  <si>
    <t xml:space="preserve">public_redaction</t>
  </si>
  <si>
    <t xml:space="preserve">none</t>
  </si>
  <si>
    <t xml:space="preserve">EV-LAM-FOOTNOTE-001a</t>
  </si>
  <si>
    <t xml:space="preserve">redact signed-in console (PII)</t>
  </si>
  <si>
    <t xml:space="preserve">EV-LAM-FOOTNOTE-001b</t>
  </si>
  <si>
    <t xml:space="preserve">EV-HBL-001a</t>
  </si>
  <si>
    <t xml:space="preserve">redact signed-in app (2B)</t>
  </si>
  <si>
    <t xml:space="preserve">EV-HBL-001b</t>
  </si>
  <si>
    <t xml:space="preserve">Artifact</t>
  </si>
  <si>
    <t xml:space="preserve">Type</t>
  </si>
  <si>
    <t xml:space="preserve">SHA-256</t>
  </si>
  <si>
    <t xml:space="preserve">svci_issue001_official_capture_log_2026_w23_v16.md</t>
  </si>
  <si>
    <t xml:space="preserve">historical input</t>
  </si>
  <si>
    <t xml:space="preserve">79551ca89b7055a234b54050f8f24287da515ec31bbf60543027efebb58610c8</t>
  </si>
  <si>
    <t xml:space="preserve">sorso-issue-002-capture-data-log-v1-1.xlsx</t>
  </si>
  <si>
    <t xml:space="preserve">587dcc68ae80ad33a75a93ef4acdd18b343c12ed4212cd9b2413ccd48341e81e</t>
  </si>
  <si>
    <t xml:space="preserve">sorso-issue-003-data-v1-3.json</t>
  </si>
  <si>
    <t xml:space="preserve">data layer source</t>
  </si>
  <si>
    <t xml:space="preserve">5374f050ec9b947430e7e1e476cb191efe35ea9e909c1a50c751d69b44b6740c</t>
  </si>
  <si>
    <t xml:space="preserve">sorso-issue-003-data-v1-3.csv</t>
  </si>
  <si>
    <t xml:space="preserve">c2f8d413e9e4553b541a2120c5cec98821c2420a29df7c2b5920744caa0c94d9</t>
  </si>
  <si>
    <t xml:space="preserve">sorso-issue-003-capture-ledger-v1-3.md</t>
  </si>
  <si>
    <t xml:space="preserve">ledger</t>
  </si>
  <si>
    <t xml:space="preserve">b1d68751d54856627ba9aeba1ea27e402d1f53b5263e014283615beac05ee84d</t>
  </si>
  <si>
    <t xml:space="preserve">sorso-issue-003-calculation-report-v1-0.md</t>
  </si>
  <si>
    <t xml:space="preserve">derived report</t>
  </si>
  <si>
    <t xml:space="preserve">52c555094df692cce9ec9ffa52a8fd0931e7431cdbf0b1cd51212e9d94b3e0ea</t>
  </si>
  <si>
    <t xml:space="preserve">sorso-issue-003-CHANGELOG.md</t>
  </si>
  <si>
    <t xml:space="preserve">changelog</t>
  </si>
  <si>
    <t xml:space="preserve">5ceed13fe98725132c6d1bd1d03bf9639654921aed4713b88901e7b4acb4c862</t>
  </si>
  <si>
    <t xml:space="preserve">Sorso View Compute Index, Issue 003, Canonical Capture Store v1.0</t>
  </si>
  <si>
    <t xml:space="preserve">Generated 2026-06-24 from sorso-issue-003-data-v1-3.json (CSV/JSON data layer), not from the prose report.</t>
  </si>
  <si>
    <t xml:space="preserve">The calculation report is a derived artifact, not the source of truth. This store and the data layer are authoritative.</t>
  </si>
  <si>
    <t xml:space="preserve">Sheets: Observations (E001-E027 row data), TierMedians, SVCI, Coverage_COI, MatchedPanel, EvidenceIndex, Hashes.</t>
  </si>
  <si>
    <t xml:space="preserve">All medians and index figures are live Excel formulas referencing Observations, recalculated via LibreOffice.</t>
  </si>
  <si>
    <t xml:space="preserve">No rate changes, no inclusion changes, no wording changes versus the v1.3 data layer. Mechanical store build.</t>
  </si>
  <si>
    <t xml:space="preserve">SVCI Issue 003 = 103.8030 (display 103.8). Companion Dollar Basket 6.9332925 is a secondary dollar metric, NOT the SVCI.</t>
  </si>
  <si>
    <t xml:space="preserve">Public evidence package must redact the Lambda signed-in console (E007) and the Hyperbolic signed-in app (E021).</t>
  </si>
  <si>
    <t xml:space="preserve">T1 priced rates</t>
  </si>
  <si>
    <t xml:space="preserve">T2 priced rates</t>
  </si>
  <si>
    <t xml:space="preserve">T3 priced rates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</si>
</sst>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0"/>
    <numFmt numFmtId="166" formatCode="0.0000"/>
    <numFmt numFmtId="167" formatCode="0.00"/>
    <numFmt numFmtId="168" formatCode="0.0000000"/>
    <numFmt numFmtId="169" formatCode="0.000000"/>
    <numFmt numFmtId="170" formatCode="0.00%"/>
    <numFmt numFmtId="171" formatCode="0.0"/>
    <numFmt numFmtId="172" formatCode="0.0%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14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9" min="1" style="1" width="16"/>
    <col collapsed="false" customWidth="true" hidden="false" outlineLevel="0" max="21" min="20" style="1" width="30"/>
    <col collapsed="false" customWidth="true" hidden="false" outlineLevel="0" max="24" min="22" style="1" width="16"/>
    <col collapsed="false" customWidth="true" hidden="false" outlineLevel="0" max="25" min="25" style="1" width="40"/>
  </cols>
  <sheetData>
    <row r="1" customFormat="false" ht="26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customFormat="false" ht="15" hidden="false" customHeight="true" outlineLevel="0" collapsed="false">
      <c r="A2" s="1" t="n">
        <v>1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3" t="n">
        <v>6.88</v>
      </c>
      <c r="I2" s="1" t="s">
        <v>30</v>
      </c>
      <c r="J2" s="1" t="s">
        <v>31</v>
      </c>
      <c r="L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V2" s="1" t="s">
        <v>40</v>
      </c>
      <c r="Y2" s="1" t="s">
        <v>41</v>
      </c>
    </row>
    <row r="3" customFormat="false" ht="15" hidden="false" customHeight="true" outlineLevel="0" collapsed="false">
      <c r="A3" s="1" t="n">
        <v>2</v>
      </c>
      <c r="B3" s="1" t="s">
        <v>42</v>
      </c>
      <c r="C3" s="1" t="s">
        <v>43</v>
      </c>
      <c r="D3" s="1" t="s">
        <v>27</v>
      </c>
      <c r="E3" s="1" t="s">
        <v>28</v>
      </c>
      <c r="F3" s="1" t="s">
        <v>29</v>
      </c>
      <c r="G3" s="3" t="n">
        <v>12.29</v>
      </c>
      <c r="I3" s="1" t="s">
        <v>30</v>
      </c>
      <c r="J3" s="1" t="s">
        <v>31</v>
      </c>
      <c r="L3" s="1" t="s">
        <v>32</v>
      </c>
      <c r="N3" s="1" t="s">
        <v>44</v>
      </c>
      <c r="O3" s="1" t="s">
        <v>34</v>
      </c>
      <c r="P3" s="1" t="s">
        <v>45</v>
      </c>
      <c r="Q3" s="1" t="s">
        <v>46</v>
      </c>
      <c r="R3" s="1" t="s">
        <v>47</v>
      </c>
      <c r="S3" s="1" t="s">
        <v>48</v>
      </c>
      <c r="T3" s="1" t="s">
        <v>49</v>
      </c>
      <c r="V3" s="1" t="s">
        <v>50</v>
      </c>
      <c r="Y3" s="1" t="s">
        <v>51</v>
      </c>
    </row>
    <row r="4" customFormat="false" ht="15" hidden="false" customHeight="true" outlineLevel="0" collapsed="false">
      <c r="A4" s="1" t="n">
        <v>3</v>
      </c>
      <c r="B4" s="1" t="s">
        <v>52</v>
      </c>
      <c r="C4" s="1" t="s">
        <v>53</v>
      </c>
      <c r="D4" s="1" t="s">
        <v>27</v>
      </c>
      <c r="E4" s="1" t="s">
        <v>28</v>
      </c>
      <c r="F4" s="1" t="s">
        <v>29</v>
      </c>
      <c r="G4" s="3" t="n">
        <v>11.0613</v>
      </c>
      <c r="I4" s="1" t="s">
        <v>30</v>
      </c>
      <c r="J4" s="1" t="s">
        <v>31</v>
      </c>
      <c r="L4" s="1" t="s">
        <v>32</v>
      </c>
      <c r="N4" s="1" t="s">
        <v>54</v>
      </c>
      <c r="O4" s="1" t="s">
        <v>34</v>
      </c>
      <c r="P4" s="1" t="s">
        <v>55</v>
      </c>
      <c r="Q4" s="1" t="s">
        <v>56</v>
      </c>
      <c r="R4" s="1" t="s">
        <v>37</v>
      </c>
      <c r="S4" s="1" t="s">
        <v>57</v>
      </c>
      <c r="T4" s="1" t="s">
        <v>58</v>
      </c>
      <c r="V4" s="1" t="s">
        <v>59</v>
      </c>
      <c r="Y4" s="1" t="s">
        <v>60</v>
      </c>
    </row>
    <row r="5" customFormat="false" ht="15" hidden="false" customHeight="true" outlineLevel="0" collapsed="false">
      <c r="A5" s="1" t="n">
        <v>4</v>
      </c>
      <c r="B5" s="1" t="s">
        <v>61</v>
      </c>
      <c r="C5" s="1" t="s">
        <v>62</v>
      </c>
      <c r="D5" s="1" t="s">
        <v>27</v>
      </c>
      <c r="E5" s="1" t="s">
        <v>28</v>
      </c>
      <c r="F5" s="1" t="s">
        <v>29</v>
      </c>
      <c r="G5" s="3" t="n">
        <v>10</v>
      </c>
      <c r="I5" s="1" t="s">
        <v>30</v>
      </c>
      <c r="J5" s="1" t="s">
        <v>31</v>
      </c>
      <c r="L5" s="1" t="s">
        <v>32</v>
      </c>
      <c r="N5" s="1" t="s">
        <v>63</v>
      </c>
      <c r="O5" s="1" t="s">
        <v>34</v>
      </c>
      <c r="P5" s="1" t="s">
        <v>64</v>
      </c>
      <c r="Q5" s="1" t="s">
        <v>65</v>
      </c>
      <c r="R5" s="1" t="s">
        <v>66</v>
      </c>
      <c r="S5" s="1" t="s">
        <v>67</v>
      </c>
      <c r="T5" s="1" t="s">
        <v>68</v>
      </c>
      <c r="V5" s="1" t="s">
        <v>69</v>
      </c>
      <c r="Y5" s="1" t="s">
        <v>70</v>
      </c>
    </row>
    <row r="6" customFormat="false" ht="15" hidden="false" customHeight="true" outlineLevel="0" collapsed="false">
      <c r="A6" s="1" t="n">
        <v>5</v>
      </c>
      <c r="B6" s="1" t="s">
        <v>71</v>
      </c>
      <c r="C6" s="1" t="s">
        <v>72</v>
      </c>
      <c r="D6" s="1" t="s">
        <v>73</v>
      </c>
      <c r="E6" s="1" t="s">
        <v>28</v>
      </c>
      <c r="F6" s="1" t="s">
        <v>29</v>
      </c>
      <c r="G6" s="3" t="n">
        <v>6.155</v>
      </c>
      <c r="I6" s="1" t="s">
        <v>30</v>
      </c>
      <c r="J6" s="1" t="s">
        <v>31</v>
      </c>
      <c r="L6" s="1" t="s">
        <v>32</v>
      </c>
      <c r="N6" s="1" t="s">
        <v>74</v>
      </c>
      <c r="O6" s="1" t="s">
        <v>34</v>
      </c>
      <c r="P6" s="1" t="s">
        <v>75</v>
      </c>
      <c r="Q6" s="1" t="s">
        <v>76</v>
      </c>
      <c r="R6" s="1" t="s">
        <v>77</v>
      </c>
      <c r="S6" s="1" t="s">
        <v>78</v>
      </c>
      <c r="T6" s="1" t="s">
        <v>79</v>
      </c>
      <c r="V6" s="1" t="s">
        <v>80</v>
      </c>
      <c r="Y6" s="1" t="s">
        <v>81</v>
      </c>
    </row>
    <row r="7" customFormat="false" ht="15" hidden="false" customHeight="true" outlineLevel="0" collapsed="false">
      <c r="A7" s="1" t="n">
        <v>6</v>
      </c>
      <c r="B7" s="1" t="s">
        <v>82</v>
      </c>
      <c r="C7" s="1" t="s">
        <v>83</v>
      </c>
      <c r="D7" s="1" t="s">
        <v>73</v>
      </c>
      <c r="E7" s="1" t="s">
        <v>28</v>
      </c>
      <c r="F7" s="1" t="s">
        <v>29</v>
      </c>
      <c r="G7" s="3" t="n">
        <v>3.9</v>
      </c>
      <c r="I7" s="1" t="s">
        <v>30</v>
      </c>
      <c r="J7" s="1" t="s">
        <v>31</v>
      </c>
      <c r="L7" s="1" t="s">
        <v>32</v>
      </c>
      <c r="N7" s="1" t="s">
        <v>84</v>
      </c>
      <c r="O7" s="1" t="s">
        <v>34</v>
      </c>
      <c r="P7" s="1" t="s">
        <v>85</v>
      </c>
      <c r="Q7" s="1" t="s">
        <v>86</v>
      </c>
      <c r="R7" s="1" t="s">
        <v>66</v>
      </c>
      <c r="S7" s="1" t="s">
        <v>67</v>
      </c>
      <c r="T7" s="1" t="s">
        <v>87</v>
      </c>
      <c r="V7" s="1" t="s">
        <v>88</v>
      </c>
    </row>
    <row r="8" customFormat="false" ht="15" hidden="false" customHeight="true" outlineLevel="0" collapsed="false">
      <c r="A8" s="1" t="n">
        <v>7</v>
      </c>
      <c r="B8" s="1" t="s">
        <v>89</v>
      </c>
      <c r="C8" s="1" t="s">
        <v>90</v>
      </c>
      <c r="D8" s="1" t="s">
        <v>73</v>
      </c>
      <c r="E8" s="1" t="s">
        <v>28</v>
      </c>
      <c r="F8" s="1" t="s">
        <v>29</v>
      </c>
      <c r="G8" s="3" t="n">
        <v>3.99</v>
      </c>
      <c r="I8" s="1" t="s">
        <v>30</v>
      </c>
      <c r="J8" s="1" t="s">
        <v>31</v>
      </c>
      <c r="L8" s="1" t="s">
        <v>32</v>
      </c>
      <c r="N8" s="1" t="s">
        <v>91</v>
      </c>
      <c r="O8" s="1" t="s">
        <v>34</v>
      </c>
      <c r="P8" s="1" t="s">
        <v>92</v>
      </c>
      <c r="Q8" s="1" t="s">
        <v>93</v>
      </c>
      <c r="R8" s="1" t="s">
        <v>66</v>
      </c>
      <c r="S8" s="1" t="s">
        <v>67</v>
      </c>
      <c r="T8" s="1" t="s">
        <v>94</v>
      </c>
      <c r="U8" s="1" t="s">
        <v>94</v>
      </c>
      <c r="V8" s="1" t="s">
        <v>95</v>
      </c>
      <c r="W8" s="1" t="s">
        <v>95</v>
      </c>
      <c r="Y8" s="1" t="s">
        <v>96</v>
      </c>
    </row>
    <row r="9" customFormat="false" ht="15" hidden="false" customHeight="true" outlineLevel="0" collapsed="false">
      <c r="A9" s="1" t="n">
        <v>8</v>
      </c>
      <c r="B9" s="1" t="s">
        <v>97</v>
      </c>
      <c r="C9" s="1" t="s">
        <v>98</v>
      </c>
      <c r="D9" s="1" t="s">
        <v>73</v>
      </c>
      <c r="E9" s="1" t="s">
        <v>28</v>
      </c>
      <c r="F9" s="1" t="s">
        <v>29</v>
      </c>
      <c r="G9" s="3" t="n">
        <v>3.85</v>
      </c>
      <c r="I9" s="1" t="s">
        <v>30</v>
      </c>
      <c r="J9" s="1" t="s">
        <v>31</v>
      </c>
      <c r="L9" s="1" t="s">
        <v>32</v>
      </c>
      <c r="N9" s="1" t="s">
        <v>99</v>
      </c>
      <c r="O9" s="1" t="s">
        <v>34</v>
      </c>
      <c r="P9" s="1" t="s">
        <v>100</v>
      </c>
      <c r="Q9" s="1" t="s">
        <v>101</v>
      </c>
      <c r="R9" s="1" t="s">
        <v>66</v>
      </c>
      <c r="S9" s="1" t="s">
        <v>67</v>
      </c>
      <c r="T9" s="1" t="s">
        <v>102</v>
      </c>
      <c r="V9" s="1" t="s">
        <v>103</v>
      </c>
      <c r="Y9" s="1" t="s">
        <v>104</v>
      </c>
    </row>
    <row r="10" customFormat="false" ht="15" hidden="false" customHeight="true" outlineLevel="0" collapsed="false">
      <c r="A10" s="1" t="n">
        <v>9</v>
      </c>
      <c r="B10" s="1" t="s">
        <v>105</v>
      </c>
      <c r="C10" s="1" t="s">
        <v>106</v>
      </c>
      <c r="D10" s="1" t="s">
        <v>73</v>
      </c>
      <c r="E10" s="1" t="s">
        <v>28</v>
      </c>
      <c r="F10" s="1" t="s">
        <v>29</v>
      </c>
      <c r="G10" s="3" t="n">
        <v>4.79</v>
      </c>
      <c r="I10" s="1" t="s">
        <v>30</v>
      </c>
      <c r="J10" s="1" t="s">
        <v>31</v>
      </c>
      <c r="L10" s="1" t="s">
        <v>32</v>
      </c>
      <c r="N10" s="1" t="s">
        <v>107</v>
      </c>
      <c r="O10" s="1" t="s">
        <v>34</v>
      </c>
      <c r="P10" s="1" t="s">
        <v>108</v>
      </c>
      <c r="Q10" s="1" t="s">
        <v>109</v>
      </c>
      <c r="R10" s="1" t="s">
        <v>66</v>
      </c>
      <c r="S10" s="1" t="s">
        <v>67</v>
      </c>
      <c r="T10" s="1" t="s">
        <v>110</v>
      </c>
      <c r="U10" s="1" t="s">
        <v>110</v>
      </c>
      <c r="V10" s="1" t="s">
        <v>111</v>
      </c>
      <c r="W10" s="1" t="s">
        <v>111</v>
      </c>
      <c r="X10" s="1" t="s">
        <v>112</v>
      </c>
      <c r="Y10" s="1" t="s">
        <v>113</v>
      </c>
    </row>
    <row r="11" customFormat="false" ht="15" hidden="false" customHeight="true" outlineLevel="0" collapsed="false">
      <c r="A11" s="1" t="n">
        <v>10</v>
      </c>
      <c r="B11" s="1" t="s">
        <v>114</v>
      </c>
      <c r="C11" s="1" t="s">
        <v>115</v>
      </c>
      <c r="D11" s="1" t="s">
        <v>73</v>
      </c>
      <c r="E11" s="1" t="s">
        <v>28</v>
      </c>
      <c r="F11" s="1" t="s">
        <v>29</v>
      </c>
      <c r="G11" s="3" t="n">
        <v>2.4</v>
      </c>
      <c r="I11" s="1" t="s">
        <v>30</v>
      </c>
      <c r="J11" s="1" t="s">
        <v>31</v>
      </c>
      <c r="L11" s="1" t="s">
        <v>32</v>
      </c>
      <c r="N11" s="1" t="s">
        <v>116</v>
      </c>
      <c r="O11" s="1" t="s">
        <v>34</v>
      </c>
      <c r="P11" s="1" t="s">
        <v>117</v>
      </c>
      <c r="Q11" s="1" t="s">
        <v>118</v>
      </c>
      <c r="R11" s="1" t="s">
        <v>66</v>
      </c>
      <c r="S11" s="1" t="s">
        <v>67</v>
      </c>
      <c r="T11" s="1" t="s">
        <v>119</v>
      </c>
      <c r="V11" s="1" t="s">
        <v>120</v>
      </c>
      <c r="Y11" s="1" t="s">
        <v>121</v>
      </c>
    </row>
    <row r="12" customFormat="false" ht="15" hidden="false" customHeight="true" outlineLevel="0" collapsed="false">
      <c r="A12" s="1" t="n">
        <v>11</v>
      </c>
      <c r="B12" s="1" t="s">
        <v>122</v>
      </c>
      <c r="C12" s="1" t="s">
        <v>123</v>
      </c>
      <c r="D12" s="1" t="s">
        <v>73</v>
      </c>
      <c r="E12" s="1" t="s">
        <v>28</v>
      </c>
      <c r="F12" s="1" t="s">
        <v>29</v>
      </c>
      <c r="G12" s="3" t="n">
        <v>3.25</v>
      </c>
      <c r="I12" s="1" t="s">
        <v>30</v>
      </c>
      <c r="J12" s="1" t="s">
        <v>31</v>
      </c>
      <c r="L12" s="1" t="s">
        <v>32</v>
      </c>
      <c r="N12" s="1" t="s">
        <v>124</v>
      </c>
      <c r="O12" s="1" t="s">
        <v>34</v>
      </c>
      <c r="P12" s="1" t="s">
        <v>125</v>
      </c>
      <c r="Q12" s="1" t="s">
        <v>126</v>
      </c>
      <c r="R12" s="1" t="s">
        <v>66</v>
      </c>
      <c r="S12" s="1" t="s">
        <v>67</v>
      </c>
      <c r="T12" s="1" t="s">
        <v>127</v>
      </c>
      <c r="U12" s="1" t="s">
        <v>128</v>
      </c>
      <c r="V12" s="1" t="s">
        <v>129</v>
      </c>
      <c r="Y12" s="1" t="s">
        <v>130</v>
      </c>
    </row>
    <row r="13" customFormat="false" ht="15" hidden="false" customHeight="true" outlineLevel="0" collapsed="false">
      <c r="A13" s="1" t="n">
        <v>12</v>
      </c>
      <c r="B13" s="1" t="s">
        <v>131</v>
      </c>
      <c r="C13" s="1" t="s">
        <v>132</v>
      </c>
      <c r="D13" s="1" t="s">
        <v>73</v>
      </c>
      <c r="E13" s="1" t="s">
        <v>133</v>
      </c>
      <c r="F13" s="1" t="s">
        <v>134</v>
      </c>
      <c r="H13" s="1" t="s">
        <v>135</v>
      </c>
      <c r="I13" s="1" t="s">
        <v>136</v>
      </c>
      <c r="J13" s="1" t="s">
        <v>31</v>
      </c>
      <c r="L13" s="1" t="s">
        <v>32</v>
      </c>
      <c r="N13" s="1" t="s">
        <v>137</v>
      </c>
      <c r="O13" s="1" t="s">
        <v>138</v>
      </c>
      <c r="P13" s="1" t="s">
        <v>100</v>
      </c>
      <c r="T13" s="1" t="s">
        <v>139</v>
      </c>
      <c r="U13" s="1" t="s">
        <v>140</v>
      </c>
      <c r="V13" s="1" t="s">
        <v>141</v>
      </c>
      <c r="X13" s="1" t="s">
        <v>142</v>
      </c>
      <c r="Y13" s="1" t="s">
        <v>143</v>
      </c>
    </row>
    <row r="14" customFormat="false" ht="15" hidden="false" customHeight="true" outlineLevel="0" collapsed="false">
      <c r="A14" s="1" t="n">
        <v>13</v>
      </c>
      <c r="B14" s="1" t="s">
        <v>144</v>
      </c>
      <c r="C14" s="1" t="s">
        <v>145</v>
      </c>
      <c r="D14" s="1" t="s">
        <v>146</v>
      </c>
      <c r="E14" s="1" t="s">
        <v>28</v>
      </c>
      <c r="F14" s="1" t="s">
        <v>29</v>
      </c>
      <c r="G14" s="3" t="n">
        <v>5.95</v>
      </c>
      <c r="I14" s="1" t="s">
        <v>30</v>
      </c>
      <c r="J14" s="1" t="s">
        <v>31</v>
      </c>
      <c r="L14" s="1" t="s">
        <v>32</v>
      </c>
      <c r="N14" s="1" t="s">
        <v>147</v>
      </c>
      <c r="O14" s="1" t="s">
        <v>138</v>
      </c>
      <c r="P14" s="1" t="s">
        <v>148</v>
      </c>
      <c r="Q14" s="1" t="s">
        <v>149</v>
      </c>
      <c r="R14" s="1" t="s">
        <v>66</v>
      </c>
      <c r="S14" s="1" t="s">
        <v>67</v>
      </c>
      <c r="T14" s="1" t="s">
        <v>150</v>
      </c>
      <c r="V14" s="1" t="s">
        <v>151</v>
      </c>
      <c r="X14" s="1" t="s">
        <v>152</v>
      </c>
      <c r="Y14" s="1" t="s">
        <v>153</v>
      </c>
    </row>
    <row r="15" customFormat="false" ht="15" hidden="false" customHeight="true" outlineLevel="0" collapsed="false">
      <c r="A15" s="1" t="n">
        <v>14</v>
      </c>
      <c r="B15" s="1" t="s">
        <v>154</v>
      </c>
      <c r="C15" s="1" t="s">
        <v>155</v>
      </c>
      <c r="D15" s="1" t="s">
        <v>146</v>
      </c>
      <c r="E15" s="1" t="s">
        <v>28</v>
      </c>
      <c r="F15" s="1" t="s">
        <v>29</v>
      </c>
      <c r="G15" s="3" t="n">
        <v>3.29</v>
      </c>
      <c r="I15" s="1" t="s">
        <v>30</v>
      </c>
      <c r="J15" s="1" t="s">
        <v>31</v>
      </c>
      <c r="L15" s="1" t="s">
        <v>32</v>
      </c>
      <c r="N15" s="1" t="s">
        <v>147</v>
      </c>
      <c r="O15" s="1" t="s">
        <v>138</v>
      </c>
      <c r="P15" s="1" t="s">
        <v>156</v>
      </c>
      <c r="Q15" s="1" t="s">
        <v>157</v>
      </c>
      <c r="R15" s="1" t="s">
        <v>66</v>
      </c>
      <c r="S15" s="1" t="s">
        <v>67</v>
      </c>
      <c r="T15" s="1" t="s">
        <v>158</v>
      </c>
      <c r="V15" s="1" t="s">
        <v>159</v>
      </c>
      <c r="X15" s="1" t="s">
        <v>160</v>
      </c>
      <c r="Y15" s="1" t="s">
        <v>161</v>
      </c>
    </row>
    <row r="16" customFormat="false" ht="15" hidden="false" customHeight="true" outlineLevel="0" collapsed="false">
      <c r="A16" s="1" t="n">
        <v>15</v>
      </c>
      <c r="B16" s="1" t="s">
        <v>162</v>
      </c>
      <c r="C16" s="1" t="s">
        <v>163</v>
      </c>
      <c r="D16" s="1" t="s">
        <v>73</v>
      </c>
      <c r="E16" s="1" t="s">
        <v>133</v>
      </c>
      <c r="F16" s="1" t="s">
        <v>134</v>
      </c>
      <c r="H16" s="1" t="s">
        <v>164</v>
      </c>
      <c r="I16" s="1" t="s">
        <v>165</v>
      </c>
      <c r="J16" s="1" t="s">
        <v>31</v>
      </c>
      <c r="L16" s="1" t="s">
        <v>32</v>
      </c>
      <c r="N16" s="1" t="s">
        <v>147</v>
      </c>
      <c r="O16" s="1" t="s">
        <v>138</v>
      </c>
      <c r="P16" s="1" t="s">
        <v>166</v>
      </c>
      <c r="T16" s="1" t="s">
        <v>167</v>
      </c>
      <c r="V16" s="1" t="s">
        <v>168</v>
      </c>
      <c r="X16" s="1" t="s">
        <v>169</v>
      </c>
    </row>
    <row r="17" customFormat="false" ht="15" hidden="false" customHeight="true" outlineLevel="0" collapsed="false">
      <c r="A17" s="1" t="n">
        <v>16</v>
      </c>
      <c r="B17" s="1" t="s">
        <v>170</v>
      </c>
      <c r="C17" s="1" t="s">
        <v>171</v>
      </c>
      <c r="D17" s="1" t="s">
        <v>73</v>
      </c>
      <c r="E17" s="1" t="s">
        <v>133</v>
      </c>
      <c r="F17" s="1" t="s">
        <v>134</v>
      </c>
      <c r="H17" s="1" t="s">
        <v>164</v>
      </c>
      <c r="I17" s="1" t="s">
        <v>165</v>
      </c>
      <c r="J17" s="1" t="s">
        <v>31</v>
      </c>
      <c r="L17" s="1" t="s">
        <v>32</v>
      </c>
      <c r="N17" s="1" t="s">
        <v>147</v>
      </c>
      <c r="O17" s="1" t="s">
        <v>138</v>
      </c>
      <c r="P17" s="1" t="s">
        <v>166</v>
      </c>
      <c r="T17" s="1" t="s">
        <v>172</v>
      </c>
      <c r="V17" s="1" t="s">
        <v>173</v>
      </c>
      <c r="X17" s="1" t="s">
        <v>174</v>
      </c>
    </row>
    <row r="18" customFormat="false" ht="15" hidden="false" customHeight="true" outlineLevel="0" collapsed="false">
      <c r="A18" s="1" t="n">
        <v>17</v>
      </c>
      <c r="B18" s="1" t="s">
        <v>175</v>
      </c>
      <c r="C18" s="1" t="s">
        <v>176</v>
      </c>
      <c r="D18" s="1" t="s">
        <v>73</v>
      </c>
      <c r="E18" s="1" t="s">
        <v>133</v>
      </c>
      <c r="F18" s="1" t="s">
        <v>134</v>
      </c>
      <c r="H18" s="1" t="s">
        <v>177</v>
      </c>
      <c r="I18" s="1" t="s">
        <v>178</v>
      </c>
      <c r="J18" s="1" t="s">
        <v>31</v>
      </c>
      <c r="L18" s="1" t="s">
        <v>32</v>
      </c>
      <c r="N18" s="1" t="s">
        <v>147</v>
      </c>
      <c r="O18" s="1" t="s">
        <v>138</v>
      </c>
      <c r="P18" s="1" t="s">
        <v>166</v>
      </c>
      <c r="T18" s="1" t="s">
        <v>179</v>
      </c>
      <c r="V18" s="1" t="s">
        <v>180</v>
      </c>
      <c r="X18" s="1" t="s">
        <v>181</v>
      </c>
      <c r="Y18" s="1" t="s">
        <v>182</v>
      </c>
    </row>
    <row r="19" customFormat="false" ht="15" hidden="false" customHeight="true" outlineLevel="0" collapsed="false">
      <c r="A19" s="1" t="n">
        <v>18</v>
      </c>
      <c r="B19" s="1" t="s">
        <v>183</v>
      </c>
      <c r="C19" s="1" t="s">
        <v>184</v>
      </c>
      <c r="D19" s="1" t="s">
        <v>73</v>
      </c>
      <c r="E19" s="1" t="s">
        <v>133</v>
      </c>
      <c r="F19" s="1" t="s">
        <v>134</v>
      </c>
      <c r="H19" s="1" t="s">
        <v>164</v>
      </c>
      <c r="I19" s="1" t="s">
        <v>165</v>
      </c>
      <c r="J19" s="1" t="s">
        <v>31</v>
      </c>
      <c r="L19" s="1" t="s">
        <v>32</v>
      </c>
      <c r="M19" s="1" t="s">
        <v>185</v>
      </c>
      <c r="N19" s="1" t="s">
        <v>147</v>
      </c>
      <c r="O19" s="1" t="s">
        <v>138</v>
      </c>
      <c r="P19" s="1" t="s">
        <v>166</v>
      </c>
      <c r="T19" s="1" t="s">
        <v>186</v>
      </c>
      <c r="V19" s="1" t="s">
        <v>187</v>
      </c>
      <c r="X19" s="1" t="s">
        <v>188</v>
      </c>
      <c r="Y19" s="1" t="s">
        <v>189</v>
      </c>
    </row>
    <row r="20" customFormat="false" ht="15" hidden="false" customHeight="true" outlineLevel="0" collapsed="false">
      <c r="A20" s="1" t="n">
        <v>19</v>
      </c>
      <c r="B20" s="1" t="s">
        <v>190</v>
      </c>
      <c r="C20" s="1" t="s">
        <v>191</v>
      </c>
      <c r="D20" s="1" t="s">
        <v>73</v>
      </c>
      <c r="E20" s="1" t="s">
        <v>133</v>
      </c>
      <c r="F20" s="1" t="s">
        <v>134</v>
      </c>
      <c r="H20" s="1" t="s">
        <v>135</v>
      </c>
      <c r="I20" s="1" t="s">
        <v>136</v>
      </c>
      <c r="J20" s="1" t="s">
        <v>31</v>
      </c>
      <c r="L20" s="1" t="s">
        <v>192</v>
      </c>
      <c r="N20" s="1" t="s">
        <v>193</v>
      </c>
      <c r="O20" s="1" t="s">
        <v>194</v>
      </c>
      <c r="P20" s="1" t="s">
        <v>166</v>
      </c>
      <c r="T20" s="1" t="s">
        <v>195</v>
      </c>
      <c r="V20" s="1" t="s">
        <v>196</v>
      </c>
      <c r="X20" s="1" t="s">
        <v>142</v>
      </c>
      <c r="Y20" s="1" t="s">
        <v>197</v>
      </c>
    </row>
    <row r="21" customFormat="false" ht="15" hidden="false" customHeight="true" outlineLevel="0" collapsed="false">
      <c r="A21" s="1" t="n">
        <v>20</v>
      </c>
      <c r="B21" s="1" t="s">
        <v>198</v>
      </c>
      <c r="C21" s="1" t="s">
        <v>199</v>
      </c>
      <c r="D21" s="1" t="s">
        <v>73</v>
      </c>
      <c r="E21" s="1" t="s">
        <v>133</v>
      </c>
      <c r="F21" s="1" t="s">
        <v>134</v>
      </c>
      <c r="H21" s="1" t="s">
        <v>177</v>
      </c>
      <c r="I21" s="1" t="s">
        <v>200</v>
      </c>
      <c r="J21" s="1" t="s">
        <v>31</v>
      </c>
      <c r="L21" s="1" t="s">
        <v>192</v>
      </c>
      <c r="N21" s="1" t="s">
        <v>201</v>
      </c>
      <c r="O21" s="1" t="s">
        <v>34</v>
      </c>
      <c r="P21" s="1" t="s">
        <v>166</v>
      </c>
      <c r="T21" s="1" t="s">
        <v>202</v>
      </c>
      <c r="U21" s="1" t="s">
        <v>203</v>
      </c>
      <c r="V21" s="1" t="s">
        <v>204</v>
      </c>
      <c r="X21" s="1" t="s">
        <v>205</v>
      </c>
      <c r="Y21" s="1" t="s">
        <v>206</v>
      </c>
    </row>
    <row r="22" customFormat="false" ht="15" hidden="false" customHeight="true" outlineLevel="0" collapsed="false">
      <c r="A22" s="1" t="n">
        <v>21</v>
      </c>
      <c r="B22" s="1" t="s">
        <v>207</v>
      </c>
      <c r="C22" s="1" t="s">
        <v>208</v>
      </c>
      <c r="D22" s="1" t="s">
        <v>73</v>
      </c>
      <c r="E22" s="1" t="s">
        <v>133</v>
      </c>
      <c r="F22" s="1" t="s">
        <v>134</v>
      </c>
      <c r="H22" s="1" t="s">
        <v>209</v>
      </c>
      <c r="I22" s="1" t="s">
        <v>210</v>
      </c>
      <c r="J22" s="1" t="s">
        <v>31</v>
      </c>
      <c r="L22" s="1" t="s">
        <v>192</v>
      </c>
      <c r="M22" s="1" t="s">
        <v>211</v>
      </c>
      <c r="N22" s="1" t="s">
        <v>212</v>
      </c>
      <c r="O22" s="1" t="s">
        <v>34</v>
      </c>
      <c r="P22" s="1" t="s">
        <v>166</v>
      </c>
      <c r="T22" s="1" t="s">
        <v>213</v>
      </c>
      <c r="V22" s="1" t="s">
        <v>214</v>
      </c>
      <c r="X22" s="1" t="s">
        <v>215</v>
      </c>
      <c r="Y22" s="1" t="s">
        <v>216</v>
      </c>
    </row>
    <row r="23" customFormat="false" ht="15" hidden="false" customHeight="true" outlineLevel="0" collapsed="false">
      <c r="A23" s="1" t="n">
        <v>22</v>
      </c>
      <c r="B23" s="1" t="s">
        <v>217</v>
      </c>
      <c r="C23" s="1" t="s">
        <v>218</v>
      </c>
      <c r="D23" s="1" t="s">
        <v>73</v>
      </c>
      <c r="E23" s="1" t="s">
        <v>28</v>
      </c>
      <c r="F23" s="1" t="s">
        <v>29</v>
      </c>
      <c r="G23" s="3" t="n">
        <v>2.69</v>
      </c>
      <c r="I23" s="1" t="s">
        <v>30</v>
      </c>
      <c r="J23" s="1" t="s">
        <v>31</v>
      </c>
      <c r="L23" s="1" t="s">
        <v>219</v>
      </c>
      <c r="N23" s="1" t="s">
        <v>220</v>
      </c>
      <c r="O23" s="1" t="s">
        <v>34</v>
      </c>
      <c r="P23" s="1" t="s">
        <v>221</v>
      </c>
      <c r="Q23" s="1" t="s">
        <v>222</v>
      </c>
      <c r="R23" s="1" t="s">
        <v>66</v>
      </c>
      <c r="S23" s="1" t="s">
        <v>67</v>
      </c>
      <c r="T23" s="1" t="s">
        <v>223</v>
      </c>
      <c r="V23" s="1" t="s">
        <v>224</v>
      </c>
      <c r="Y23" s="1" t="s">
        <v>225</v>
      </c>
    </row>
    <row r="24" customFormat="false" ht="15" hidden="false" customHeight="true" outlineLevel="0" collapsed="false">
      <c r="A24" s="1" t="n">
        <v>23</v>
      </c>
      <c r="B24" s="1" t="s">
        <v>226</v>
      </c>
      <c r="C24" s="1" t="s">
        <v>227</v>
      </c>
      <c r="D24" s="1" t="s">
        <v>73</v>
      </c>
      <c r="E24" s="1" t="s">
        <v>133</v>
      </c>
      <c r="F24" s="1" t="s">
        <v>134</v>
      </c>
      <c r="H24" s="1" t="s">
        <v>228</v>
      </c>
      <c r="I24" s="1" t="s">
        <v>229</v>
      </c>
      <c r="J24" s="1" t="s">
        <v>31</v>
      </c>
      <c r="K24" s="1" t="s">
        <v>230</v>
      </c>
      <c r="L24" s="1" t="s">
        <v>192</v>
      </c>
      <c r="N24" s="1" t="s">
        <v>231</v>
      </c>
      <c r="O24" s="1" t="s">
        <v>34</v>
      </c>
      <c r="P24" s="1" t="s">
        <v>92</v>
      </c>
      <c r="T24" s="1" t="s">
        <v>232</v>
      </c>
      <c r="U24" s="1" t="s">
        <v>233</v>
      </c>
      <c r="V24" s="1" t="s">
        <v>234</v>
      </c>
      <c r="W24" s="1" t="s">
        <v>234</v>
      </c>
      <c r="X24" s="1" t="s">
        <v>235</v>
      </c>
      <c r="Y24" s="1" t="s">
        <v>236</v>
      </c>
    </row>
    <row r="25" customFormat="false" ht="15" hidden="false" customHeight="true" outlineLevel="0" collapsed="false">
      <c r="A25" s="1" t="n">
        <v>24</v>
      </c>
      <c r="B25" s="1" t="s">
        <v>237</v>
      </c>
      <c r="C25" s="1" t="s">
        <v>238</v>
      </c>
      <c r="D25" s="1" t="s">
        <v>73</v>
      </c>
      <c r="E25" s="1" t="s">
        <v>28</v>
      </c>
      <c r="F25" s="1" t="s">
        <v>29</v>
      </c>
      <c r="G25" s="3" t="n">
        <v>2.95</v>
      </c>
      <c r="I25" s="1" t="s">
        <v>30</v>
      </c>
      <c r="J25" s="1" t="s">
        <v>31</v>
      </c>
      <c r="L25" s="1" t="s">
        <v>32</v>
      </c>
      <c r="N25" s="1" t="s">
        <v>239</v>
      </c>
      <c r="O25" s="1" t="s">
        <v>194</v>
      </c>
      <c r="P25" s="1" t="s">
        <v>92</v>
      </c>
      <c r="Q25" s="1" t="s">
        <v>240</v>
      </c>
      <c r="R25" s="1" t="s">
        <v>66</v>
      </c>
      <c r="S25" s="1" t="s">
        <v>67</v>
      </c>
      <c r="T25" s="1" t="s">
        <v>241</v>
      </c>
      <c r="V25" s="1" t="s">
        <v>242</v>
      </c>
      <c r="X25" s="1" t="s">
        <v>243</v>
      </c>
      <c r="Y25" s="1" t="s">
        <v>244</v>
      </c>
    </row>
    <row r="26" customFormat="false" ht="15" hidden="false" customHeight="true" outlineLevel="0" collapsed="false">
      <c r="A26" s="1" t="n">
        <v>25</v>
      </c>
      <c r="B26" s="1" t="s">
        <v>245</v>
      </c>
      <c r="C26" s="1" t="s">
        <v>246</v>
      </c>
      <c r="D26" s="1" t="s">
        <v>146</v>
      </c>
      <c r="E26" s="1" t="s">
        <v>133</v>
      </c>
      <c r="F26" s="1" t="s">
        <v>134</v>
      </c>
      <c r="H26" s="1" t="s">
        <v>247</v>
      </c>
      <c r="I26" s="1" t="s">
        <v>210</v>
      </c>
      <c r="J26" s="1" t="s">
        <v>31</v>
      </c>
      <c r="L26" s="1" t="s">
        <v>32</v>
      </c>
      <c r="M26" s="1" t="s">
        <v>248</v>
      </c>
      <c r="N26" s="1" t="s">
        <v>249</v>
      </c>
      <c r="O26" s="1" t="s">
        <v>34</v>
      </c>
      <c r="P26" s="1" t="s">
        <v>92</v>
      </c>
      <c r="T26" s="1" t="s">
        <v>250</v>
      </c>
      <c r="V26" s="1" t="s">
        <v>251</v>
      </c>
      <c r="X26" s="1" t="s">
        <v>252</v>
      </c>
      <c r="Y26" s="1" t="s">
        <v>253</v>
      </c>
    </row>
    <row r="27" customFormat="false" ht="15" hidden="false" customHeight="true" outlineLevel="0" collapsed="false">
      <c r="A27" s="1" t="n">
        <v>26</v>
      </c>
      <c r="B27" s="1" t="s">
        <v>254</v>
      </c>
      <c r="C27" s="1" t="s">
        <v>255</v>
      </c>
      <c r="D27" s="1" t="s">
        <v>146</v>
      </c>
      <c r="E27" s="1" t="s">
        <v>133</v>
      </c>
      <c r="F27" s="1" t="s">
        <v>134</v>
      </c>
      <c r="H27" s="1" t="s">
        <v>135</v>
      </c>
      <c r="I27" s="1" t="s">
        <v>136</v>
      </c>
      <c r="J27" s="1" t="s">
        <v>31</v>
      </c>
      <c r="L27" s="1" t="s">
        <v>32</v>
      </c>
      <c r="N27" s="1" t="s">
        <v>256</v>
      </c>
      <c r="O27" s="1" t="s">
        <v>34</v>
      </c>
      <c r="P27" s="1" t="s">
        <v>257</v>
      </c>
      <c r="T27" s="1" t="s">
        <v>258</v>
      </c>
      <c r="V27" s="1" t="s">
        <v>259</v>
      </c>
      <c r="X27" s="1" t="s">
        <v>260</v>
      </c>
      <c r="Y27" s="1" t="s">
        <v>261</v>
      </c>
    </row>
    <row r="28" customFormat="false" ht="15" hidden="false" customHeight="true" outlineLevel="0" collapsed="false">
      <c r="A28" s="1" t="n">
        <v>27</v>
      </c>
      <c r="B28" s="1" t="s">
        <v>262</v>
      </c>
      <c r="C28" s="1" t="s">
        <v>263</v>
      </c>
      <c r="D28" s="1" t="s">
        <v>146</v>
      </c>
      <c r="E28" s="1" t="s">
        <v>133</v>
      </c>
      <c r="F28" s="1" t="s">
        <v>134</v>
      </c>
      <c r="H28" s="1" t="s">
        <v>264</v>
      </c>
      <c r="I28" s="1" t="s">
        <v>265</v>
      </c>
      <c r="J28" s="1" t="s">
        <v>31</v>
      </c>
      <c r="L28" s="1" t="s">
        <v>32</v>
      </c>
      <c r="N28" s="1" t="s">
        <v>266</v>
      </c>
      <c r="O28" s="1" t="s">
        <v>34</v>
      </c>
      <c r="P28" s="1" t="s">
        <v>267</v>
      </c>
      <c r="T28" s="1" t="s">
        <v>268</v>
      </c>
      <c r="U28" s="1" t="s">
        <v>269</v>
      </c>
      <c r="V28" s="1" t="s">
        <v>270</v>
      </c>
      <c r="X28" s="1" t="s">
        <v>271</v>
      </c>
      <c r="Y28" s="1" t="s">
        <v>272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0"/>
  </cols>
  <sheetData>
    <row r="1" customFormat="false" ht="26.25" hidden="false" customHeight="true" outlineLevel="0" collapsed="false">
      <c r="A1" s="2" t="s">
        <v>273</v>
      </c>
      <c r="B1" s="2" t="s">
        <v>274</v>
      </c>
      <c r="C1" s="2" t="s">
        <v>275</v>
      </c>
      <c r="D1" s="2" t="s">
        <v>276</v>
      </c>
      <c r="E1" s="2" t="s">
        <v>277</v>
      </c>
      <c r="F1" s="2" t="s">
        <v>278</v>
      </c>
    </row>
    <row r="2" customFormat="false" ht="15" hidden="false" customHeight="true" outlineLevel="0" collapsed="false">
      <c r="A2" s="1" t="s">
        <v>27</v>
      </c>
      <c r="B2" s="1" t="n">
        <f aca="false">COUNT(Helper!A2:A5)</f>
        <v>4</v>
      </c>
      <c r="C2" s="3" t="n">
        <f aca="false">MEDIAN(Helper!A2:A5)</f>
        <v>10.53065</v>
      </c>
      <c r="D2" s="4" t="n">
        <v>10.5306</v>
      </c>
      <c r="E2" s="4" t="n">
        <f aca="false">100*C2/D2</f>
        <v>100.000474806754</v>
      </c>
      <c r="F2" s="5" t="n">
        <v>0.45</v>
      </c>
    </row>
    <row r="3" customFormat="false" ht="15" hidden="false" customHeight="true" outlineLevel="0" collapsed="false">
      <c r="A3" s="1" t="s">
        <v>73</v>
      </c>
      <c r="B3" s="1" t="n">
        <f aca="false">COUNT(Helper!B2:B10)</f>
        <v>9</v>
      </c>
      <c r="C3" s="3" t="n">
        <f aca="false">MEDIAN(Helper!B2:B10)</f>
        <v>3.85</v>
      </c>
      <c r="D3" s="4" t="n">
        <v>3.55</v>
      </c>
      <c r="E3" s="4" t="n">
        <f aca="false">100*C3/D3</f>
        <v>108.450704225352</v>
      </c>
      <c r="F3" s="5" t="n">
        <v>0.45</v>
      </c>
    </row>
    <row r="4" customFormat="false" ht="15" hidden="false" customHeight="true" outlineLevel="0" collapsed="false">
      <c r="A4" s="1" t="s">
        <v>146</v>
      </c>
      <c r="B4" s="1" t="n">
        <f aca="false">COUNT(Helper!C2:C3)</f>
        <v>2</v>
      </c>
      <c r="C4" s="3" t="n">
        <f aca="false">MEDIAN(Helper!C2:C3)</f>
        <v>4.62</v>
      </c>
      <c r="D4" s="4" t="n">
        <v>4.62</v>
      </c>
      <c r="E4" s="4" t="n">
        <f aca="false">100*C4/D4</f>
        <v>100</v>
      </c>
      <c r="F4" s="5" t="n">
        <v>0.1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26"/>
    <col collapsed="false" customWidth="true" hidden="false" outlineLevel="0" max="3" min="3" style="1" width="44"/>
  </cols>
  <sheetData>
    <row r="1" customFormat="false" ht="15" hidden="false" customHeight="true" outlineLevel="0" collapsed="false">
      <c r="A1" s="2" t="s">
        <v>279</v>
      </c>
      <c r="B1" s="2" t="s">
        <v>280</v>
      </c>
      <c r="C1" s="2" t="s">
        <v>281</v>
      </c>
    </row>
    <row r="2" customFormat="false" ht="15" hidden="false" customHeight="true" outlineLevel="0" collapsed="false">
      <c r="A2" s="1" t="s">
        <v>282</v>
      </c>
      <c r="B2" s="4" t="n">
        <f aca="false">0.45*TierMedians!E2+0.45*TierMedians!E3+0.1*TierMedians!E4</f>
        <v>103.803030564448</v>
      </c>
      <c r="C2" s="1" t="s">
        <v>283</v>
      </c>
    </row>
    <row r="3" customFormat="false" ht="15" hidden="false" customHeight="true" outlineLevel="0" collapsed="false">
      <c r="A3" s="1" t="s">
        <v>284</v>
      </c>
      <c r="B3" s="1" t="n">
        <v>100</v>
      </c>
      <c r="C3" s="1" t="s">
        <v>285</v>
      </c>
    </row>
    <row r="4" customFormat="false" ht="15" hidden="false" customHeight="true" outlineLevel="0" collapsed="false">
      <c r="A4" s="1" t="s">
        <v>286</v>
      </c>
      <c r="B4" s="4" t="n">
        <f aca="false">B2-B3</f>
        <v>3.8030305644476</v>
      </c>
      <c r="C4" s="1" t="s">
        <v>287</v>
      </c>
    </row>
    <row r="5" customFormat="false" ht="15" hidden="false" customHeight="true" outlineLevel="0" collapsed="false">
      <c r="A5" s="1" t="s">
        <v>288</v>
      </c>
      <c r="B5" s="1" t="s">
        <v>289</v>
      </c>
      <c r="C5" s="1" t="s">
        <v>290</v>
      </c>
    </row>
    <row r="6" customFormat="false" ht="15" hidden="false" customHeight="true" outlineLevel="0" collapsed="false">
      <c r="A6" s="1" t="s">
        <v>291</v>
      </c>
      <c r="B6" s="6" t="n">
        <f aca="false">0.45*TierMedians!C2+0.45*TierMedians!C3+0.1*TierMedians!C4</f>
        <v>6.9332925</v>
      </c>
      <c r="C6" s="1" t="s">
        <v>292</v>
      </c>
    </row>
    <row r="7" customFormat="false" ht="15" hidden="false" customHeight="true" outlineLevel="0" collapsed="false">
      <c r="A7" s="1" t="s">
        <v>293</v>
      </c>
      <c r="B7" s="7" t="n">
        <v>6.798315</v>
      </c>
      <c r="C7" s="1" t="s">
        <v>294</v>
      </c>
    </row>
    <row r="8" customFormat="false" ht="15" hidden="false" customHeight="true" outlineLevel="0" collapsed="false">
      <c r="A8" s="1" t="s">
        <v>295</v>
      </c>
      <c r="B8" s="8" t="n">
        <f aca="false">(B6/B7-1)</f>
        <v>0.0198545521941833</v>
      </c>
      <c r="C8" s="1" t="s">
        <v>296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6" min="2" style="1" width="22"/>
  </cols>
  <sheetData>
    <row r="1" customFormat="false" ht="15" hidden="false" customHeight="true" outlineLevel="0" collapsed="false">
      <c r="A1" s="2" t="s">
        <v>273</v>
      </c>
      <c r="B1" s="2" t="s">
        <v>297</v>
      </c>
      <c r="C1" s="2" t="s">
        <v>298</v>
      </c>
      <c r="D1" s="2" t="s">
        <v>299</v>
      </c>
      <c r="E1" s="2" t="s">
        <v>278</v>
      </c>
      <c r="F1" s="2" t="s">
        <v>300</v>
      </c>
    </row>
    <row r="2" customFormat="false" ht="15" hidden="false" customHeight="true" outlineLevel="0" collapsed="false">
      <c r="A2" s="1" t="s">
        <v>27</v>
      </c>
      <c r="B2" s="1" t="n">
        <f aca="false">TierMedians!B2</f>
        <v>4</v>
      </c>
      <c r="C2" s="1" t="n">
        <v>4</v>
      </c>
      <c r="D2" s="4" t="n">
        <f aca="false">B2/C2</f>
        <v>1</v>
      </c>
      <c r="E2" s="5" t="n">
        <v>0.45</v>
      </c>
      <c r="F2" s="4" t="n">
        <f aca="false">D2*E2</f>
        <v>0.45</v>
      </c>
    </row>
    <row r="3" customFormat="false" ht="15" hidden="false" customHeight="true" outlineLevel="0" collapsed="false">
      <c r="A3" s="1" t="s">
        <v>73</v>
      </c>
      <c r="B3" s="1" t="n">
        <f aca="false">TierMedians!B3</f>
        <v>9</v>
      </c>
      <c r="C3" s="1" t="n">
        <v>18</v>
      </c>
      <c r="D3" s="4" t="n">
        <f aca="false">B3/C3</f>
        <v>0.5</v>
      </c>
      <c r="E3" s="5" t="n">
        <v>0.45</v>
      </c>
      <c r="F3" s="4" t="n">
        <f aca="false">D3*E3</f>
        <v>0.225</v>
      </c>
    </row>
    <row r="4" customFormat="false" ht="15" hidden="false" customHeight="true" outlineLevel="0" collapsed="false">
      <c r="A4" s="1" t="s">
        <v>146</v>
      </c>
      <c r="B4" s="1" t="n">
        <f aca="false">TierMedians!B4</f>
        <v>2</v>
      </c>
      <c r="C4" s="1" t="n">
        <v>5</v>
      </c>
      <c r="D4" s="4" t="n">
        <f aca="false">B4/C4</f>
        <v>0.4</v>
      </c>
      <c r="E4" s="5" t="n">
        <v>0.1</v>
      </c>
      <c r="F4" s="4" t="n">
        <f aca="false">D4*E4</f>
        <v>0.04</v>
      </c>
    </row>
    <row r="5" customFormat="false" ht="15" hidden="false" customHeight="true" outlineLevel="0" collapsed="false">
      <c r="A5" s="1" t="s">
        <v>301</v>
      </c>
      <c r="F5" s="4" t="n">
        <f aca="false">SUM(F2:F4)</f>
        <v>0.715</v>
      </c>
    </row>
    <row r="6" customFormat="false" ht="15" hidden="false" customHeight="true" outlineLevel="0" collapsed="false">
      <c r="A6" s="1" t="s">
        <v>302</v>
      </c>
      <c r="F6" s="9" t="n">
        <f aca="false">100*(1-F5)</f>
        <v>28.5</v>
      </c>
    </row>
    <row r="7" customFormat="false" ht="15" hidden="false" customHeight="true" outlineLevel="0" collapsed="false">
      <c r="A7" s="1" t="s">
        <v>303</v>
      </c>
      <c r="B7" s="1" t="n">
        <v>0.74</v>
      </c>
      <c r="D7" s="1" t="n">
        <v>26</v>
      </c>
      <c r="F7" s="1" t="s">
        <v>304</v>
      </c>
    </row>
    <row r="8" customFormat="false" ht="15" hidden="false" customHeight="true" outlineLevel="0" collapsed="false">
      <c r="A8" s="1" t="s">
        <v>305</v>
      </c>
      <c r="B8" s="4" t="n">
        <f aca="false">12/27</f>
        <v>0.444444444444444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34"/>
  </cols>
  <sheetData>
    <row r="1" customFormat="false" ht="26.25" hidden="false" customHeight="true" outlineLevel="0" collapsed="false">
      <c r="A1" s="2" t="s">
        <v>306</v>
      </c>
      <c r="B1" s="2" t="s">
        <v>307</v>
      </c>
      <c r="C1" s="2" t="s">
        <v>308</v>
      </c>
    </row>
    <row r="2" customFormat="false" ht="15" hidden="false" customHeight="true" outlineLevel="0" collapsed="false">
      <c r="A2" s="1" t="s">
        <v>71</v>
      </c>
      <c r="B2" s="5" t="n">
        <v>6.155</v>
      </c>
      <c r="C2" s="5" t="n">
        <v>6.155</v>
      </c>
    </row>
    <row r="3" customFormat="false" ht="15" hidden="false" customHeight="true" outlineLevel="0" collapsed="false">
      <c r="A3" s="1" t="s">
        <v>82</v>
      </c>
      <c r="B3" s="5" t="n">
        <v>3.9</v>
      </c>
      <c r="C3" s="5" t="n">
        <v>3.9</v>
      </c>
    </row>
    <row r="4" customFormat="false" ht="15" hidden="false" customHeight="true" outlineLevel="0" collapsed="false">
      <c r="A4" s="1" t="s">
        <v>89</v>
      </c>
      <c r="B4" s="5" t="n">
        <v>3.99</v>
      </c>
      <c r="C4" s="5" t="n">
        <v>3.99</v>
      </c>
    </row>
    <row r="5" customFormat="false" ht="15" hidden="false" customHeight="true" outlineLevel="0" collapsed="false">
      <c r="A5" s="1" t="s">
        <v>97</v>
      </c>
      <c r="B5" s="5" t="n">
        <v>3.85</v>
      </c>
      <c r="C5" s="5" t="n">
        <v>3.85</v>
      </c>
    </row>
    <row r="6" customFormat="false" ht="15" hidden="false" customHeight="true" outlineLevel="0" collapsed="false">
      <c r="A6" s="1" t="s">
        <v>105</v>
      </c>
      <c r="B6" s="5" t="n">
        <v>5.49</v>
      </c>
      <c r="C6" s="5" t="n">
        <v>4.79</v>
      </c>
    </row>
    <row r="7" customFormat="false" ht="15" hidden="false" customHeight="true" outlineLevel="0" collapsed="false">
      <c r="A7" s="1" t="s">
        <v>114</v>
      </c>
      <c r="B7" s="5" t="n">
        <v>2.4</v>
      </c>
      <c r="C7" s="5" t="n">
        <v>2.4</v>
      </c>
    </row>
    <row r="8" customFormat="false" ht="15" hidden="false" customHeight="true" outlineLevel="0" collapsed="false">
      <c r="A8" s="1" t="s">
        <v>122</v>
      </c>
      <c r="B8" s="5" t="n">
        <v>3.25</v>
      </c>
      <c r="C8" s="5" t="n">
        <v>3.25</v>
      </c>
    </row>
    <row r="9" customFormat="false" ht="15" hidden="false" customHeight="true" outlineLevel="0" collapsed="false">
      <c r="A9" s="1" t="s">
        <v>217</v>
      </c>
      <c r="B9" s="5" t="n">
        <v>2.69</v>
      </c>
      <c r="C9" s="5" t="n">
        <v>2.69</v>
      </c>
    </row>
    <row r="10" customFormat="false" ht="15" hidden="false" customHeight="true" outlineLevel="0" collapsed="false">
      <c r="A10" s="1" t="s">
        <v>237</v>
      </c>
      <c r="B10" s="5" t="n">
        <v>2.95</v>
      </c>
      <c r="C10" s="5" t="n">
        <v>2.95</v>
      </c>
    </row>
    <row r="11" customFormat="false" ht="15" hidden="false" customHeight="true" outlineLevel="0" collapsed="false">
      <c r="A11" s="1" t="s">
        <v>309</v>
      </c>
      <c r="B11" s="4" t="n">
        <f aca="false">MEDIAN(B2:B10)</f>
        <v>3.85</v>
      </c>
      <c r="C11" s="4" t="n">
        <f aca="false">MEDIAN(C2:C10)</f>
        <v>3.85</v>
      </c>
    </row>
    <row r="12" customFormat="false" ht="15" hidden="false" customHeight="true" outlineLevel="0" collapsed="false">
      <c r="A12" s="1" t="s">
        <v>310</v>
      </c>
      <c r="B12" s="10" t="n">
        <f aca="false">(C11/B11-1)</f>
        <v>0</v>
      </c>
    </row>
    <row r="13" customFormat="false" ht="15" hidden="false" customHeight="true" outlineLevel="0" collapsed="false">
      <c r="A13" s="1" t="s">
        <v>311</v>
      </c>
      <c r="B13" s="4" t="n">
        <f aca="false">0.45*TierMedians!E2+0.45*(100*C11/B11)+0.1*TierMedians!E4</f>
        <v>100.000213663039</v>
      </c>
      <c r="C13" s="1" t="s">
        <v>312</v>
      </c>
    </row>
    <row r="14" customFormat="false" ht="15" hidden="false" customHeight="true" outlineLevel="0" collapsed="false">
      <c r="A14" s="1" t="s">
        <v>281</v>
      </c>
      <c r="C14" s="1" t="s">
        <v>313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2"/>
    <col collapsed="false" customWidth="true" hidden="false" outlineLevel="0" max="7" min="7" style="1" width="40"/>
    <col collapsed="false" customWidth="true" hidden="false" outlineLevel="0" max="8" min="8" style="1" width="34"/>
    <col collapsed="false" customWidth="true" hidden="false" outlineLevel="0" max="9" min="9" style="1" width="28"/>
  </cols>
  <sheetData>
    <row r="1" customFormat="false" ht="26.25" hidden="false" customHeight="true" outlineLevel="0" collapsed="false">
      <c r="A1" s="2" t="s">
        <v>21</v>
      </c>
      <c r="B1" s="2" t="s">
        <v>1</v>
      </c>
      <c r="C1" s="2" t="s">
        <v>2</v>
      </c>
      <c r="D1" s="2" t="s">
        <v>4</v>
      </c>
      <c r="E1" s="2" t="s">
        <v>9</v>
      </c>
      <c r="F1" s="2" t="s">
        <v>10</v>
      </c>
      <c r="G1" s="2" t="s">
        <v>19</v>
      </c>
      <c r="H1" s="2" t="s">
        <v>20</v>
      </c>
      <c r="I1" s="2" t="s">
        <v>314</v>
      </c>
    </row>
    <row r="2" customFormat="false" ht="15" hidden="false" customHeight="true" outlineLevel="0" collapsed="false">
      <c r="A2" s="1" t="s">
        <v>40</v>
      </c>
      <c r="B2" s="1" t="s">
        <v>25</v>
      </c>
      <c r="C2" s="1" t="s">
        <v>26</v>
      </c>
      <c r="D2" s="1" t="s">
        <v>28</v>
      </c>
      <c r="E2" s="1" t="s">
        <v>31</v>
      </c>
      <c r="G2" s="1" t="s">
        <v>39</v>
      </c>
      <c r="I2" s="1" t="s">
        <v>315</v>
      </c>
    </row>
    <row r="3" customFormat="false" ht="15" hidden="false" customHeight="true" outlineLevel="0" collapsed="false">
      <c r="A3" s="1" t="s">
        <v>50</v>
      </c>
      <c r="B3" s="1" t="s">
        <v>42</v>
      </c>
      <c r="C3" s="1" t="s">
        <v>43</v>
      </c>
      <c r="D3" s="1" t="s">
        <v>28</v>
      </c>
      <c r="E3" s="1" t="s">
        <v>31</v>
      </c>
      <c r="G3" s="1" t="s">
        <v>49</v>
      </c>
      <c r="I3" s="1" t="s">
        <v>315</v>
      </c>
    </row>
    <row r="4" customFormat="false" ht="15" hidden="false" customHeight="true" outlineLevel="0" collapsed="false">
      <c r="A4" s="1" t="s">
        <v>59</v>
      </c>
      <c r="B4" s="1" t="s">
        <v>52</v>
      </c>
      <c r="C4" s="1" t="s">
        <v>53</v>
      </c>
      <c r="D4" s="1" t="s">
        <v>28</v>
      </c>
      <c r="E4" s="1" t="s">
        <v>31</v>
      </c>
      <c r="G4" s="1" t="s">
        <v>58</v>
      </c>
      <c r="I4" s="1" t="s">
        <v>315</v>
      </c>
    </row>
    <row r="5" customFormat="false" ht="15" hidden="false" customHeight="true" outlineLevel="0" collapsed="false">
      <c r="A5" s="1" t="s">
        <v>69</v>
      </c>
      <c r="B5" s="1" t="s">
        <v>61</v>
      </c>
      <c r="C5" s="1" t="s">
        <v>62</v>
      </c>
      <c r="D5" s="1" t="s">
        <v>28</v>
      </c>
      <c r="E5" s="1" t="s">
        <v>31</v>
      </c>
      <c r="G5" s="1" t="s">
        <v>68</v>
      </c>
      <c r="I5" s="1" t="s">
        <v>315</v>
      </c>
    </row>
    <row r="6" customFormat="false" ht="15" hidden="false" customHeight="true" outlineLevel="0" collapsed="false">
      <c r="A6" s="1" t="s">
        <v>80</v>
      </c>
      <c r="B6" s="1" t="s">
        <v>71</v>
      </c>
      <c r="C6" s="1" t="s">
        <v>72</v>
      </c>
      <c r="D6" s="1" t="s">
        <v>28</v>
      </c>
      <c r="E6" s="1" t="s">
        <v>31</v>
      </c>
      <c r="G6" s="1" t="s">
        <v>79</v>
      </c>
      <c r="I6" s="1" t="s">
        <v>315</v>
      </c>
    </row>
    <row r="7" customFormat="false" ht="15" hidden="false" customHeight="true" outlineLevel="0" collapsed="false">
      <c r="A7" s="1" t="s">
        <v>88</v>
      </c>
      <c r="B7" s="1" t="s">
        <v>82</v>
      </c>
      <c r="C7" s="1" t="s">
        <v>83</v>
      </c>
      <c r="D7" s="1" t="s">
        <v>28</v>
      </c>
      <c r="E7" s="1" t="s">
        <v>31</v>
      </c>
      <c r="G7" s="1" t="s">
        <v>87</v>
      </c>
      <c r="I7" s="1" t="s">
        <v>315</v>
      </c>
    </row>
    <row r="8" customFormat="false" ht="15" hidden="false" customHeight="true" outlineLevel="0" collapsed="false">
      <c r="A8" s="1" t="s">
        <v>316</v>
      </c>
      <c r="B8" s="1" t="s">
        <v>89</v>
      </c>
      <c r="C8" s="1" t="s">
        <v>90</v>
      </c>
      <c r="D8" s="1" t="s">
        <v>28</v>
      </c>
      <c r="E8" s="1" t="s">
        <v>31</v>
      </c>
      <c r="G8" s="1" t="s">
        <v>94</v>
      </c>
      <c r="H8" s="1" t="s">
        <v>94</v>
      </c>
      <c r="I8" s="1" t="s">
        <v>317</v>
      </c>
    </row>
    <row r="9" customFormat="false" ht="15" hidden="false" customHeight="true" outlineLevel="0" collapsed="false">
      <c r="A9" s="1" t="s">
        <v>318</v>
      </c>
      <c r="B9" s="1" t="s">
        <v>89</v>
      </c>
      <c r="C9" s="1" t="s">
        <v>90</v>
      </c>
      <c r="D9" s="1" t="s">
        <v>28</v>
      </c>
      <c r="E9" s="1" t="s">
        <v>31</v>
      </c>
      <c r="G9" s="1" t="s">
        <v>94</v>
      </c>
      <c r="H9" s="1" t="s">
        <v>94</v>
      </c>
      <c r="I9" s="1" t="s">
        <v>317</v>
      </c>
    </row>
    <row r="10" customFormat="false" ht="15" hidden="false" customHeight="true" outlineLevel="0" collapsed="false">
      <c r="A10" s="1" t="s">
        <v>103</v>
      </c>
      <c r="B10" s="1" t="s">
        <v>97</v>
      </c>
      <c r="C10" s="1" t="s">
        <v>98</v>
      </c>
      <c r="D10" s="1" t="s">
        <v>28</v>
      </c>
      <c r="E10" s="1" t="s">
        <v>31</v>
      </c>
      <c r="G10" s="1" t="s">
        <v>102</v>
      </c>
      <c r="I10" s="1" t="s">
        <v>315</v>
      </c>
    </row>
    <row r="11" customFormat="false" ht="15" hidden="false" customHeight="true" outlineLevel="0" collapsed="false">
      <c r="A11" s="1" t="s">
        <v>111</v>
      </c>
      <c r="B11" s="1" t="s">
        <v>105</v>
      </c>
      <c r="C11" s="1" t="s">
        <v>106</v>
      </c>
      <c r="D11" s="1" t="s">
        <v>28</v>
      </c>
      <c r="E11" s="1" t="s">
        <v>31</v>
      </c>
      <c r="G11" s="1" t="s">
        <v>110</v>
      </c>
      <c r="H11" s="1" t="s">
        <v>110</v>
      </c>
      <c r="I11" s="1" t="s">
        <v>315</v>
      </c>
    </row>
    <row r="12" customFormat="false" ht="15" hidden="false" customHeight="true" outlineLevel="0" collapsed="false">
      <c r="A12" s="1" t="s">
        <v>120</v>
      </c>
      <c r="B12" s="1" t="s">
        <v>114</v>
      </c>
      <c r="C12" s="1" t="s">
        <v>115</v>
      </c>
      <c r="D12" s="1" t="s">
        <v>28</v>
      </c>
      <c r="E12" s="1" t="s">
        <v>31</v>
      </c>
      <c r="G12" s="1" t="s">
        <v>119</v>
      </c>
      <c r="I12" s="1" t="s">
        <v>315</v>
      </c>
    </row>
    <row r="13" customFormat="false" ht="15" hidden="false" customHeight="true" outlineLevel="0" collapsed="false">
      <c r="A13" s="1" t="s">
        <v>129</v>
      </c>
      <c r="B13" s="1" t="s">
        <v>122</v>
      </c>
      <c r="C13" s="1" t="s">
        <v>123</v>
      </c>
      <c r="D13" s="1" t="s">
        <v>28</v>
      </c>
      <c r="E13" s="1" t="s">
        <v>31</v>
      </c>
      <c r="G13" s="1" t="s">
        <v>127</v>
      </c>
      <c r="H13" s="1" t="s">
        <v>128</v>
      </c>
      <c r="I13" s="1" t="s">
        <v>315</v>
      </c>
    </row>
    <row r="14" customFormat="false" ht="15" hidden="false" customHeight="true" outlineLevel="0" collapsed="false">
      <c r="A14" s="1" t="s">
        <v>141</v>
      </c>
      <c r="B14" s="1" t="s">
        <v>131</v>
      </c>
      <c r="C14" s="1" t="s">
        <v>132</v>
      </c>
      <c r="D14" s="1" t="s">
        <v>133</v>
      </c>
      <c r="E14" s="1" t="s">
        <v>31</v>
      </c>
      <c r="G14" s="1" t="s">
        <v>139</v>
      </c>
      <c r="H14" s="1" t="s">
        <v>140</v>
      </c>
      <c r="I14" s="1" t="s">
        <v>315</v>
      </c>
    </row>
    <row r="15" customFormat="false" ht="15" hidden="false" customHeight="true" outlineLevel="0" collapsed="false">
      <c r="A15" s="1" t="s">
        <v>151</v>
      </c>
      <c r="B15" s="1" t="s">
        <v>144</v>
      </c>
      <c r="C15" s="1" t="s">
        <v>145</v>
      </c>
      <c r="D15" s="1" t="s">
        <v>28</v>
      </c>
      <c r="E15" s="1" t="s">
        <v>31</v>
      </c>
      <c r="G15" s="1" t="s">
        <v>150</v>
      </c>
      <c r="I15" s="1" t="s">
        <v>315</v>
      </c>
    </row>
    <row r="16" customFormat="false" ht="15" hidden="false" customHeight="true" outlineLevel="0" collapsed="false">
      <c r="A16" s="1" t="s">
        <v>159</v>
      </c>
      <c r="B16" s="1" t="s">
        <v>154</v>
      </c>
      <c r="C16" s="1" t="s">
        <v>155</v>
      </c>
      <c r="D16" s="1" t="s">
        <v>28</v>
      </c>
      <c r="E16" s="1" t="s">
        <v>31</v>
      </c>
      <c r="G16" s="1" t="s">
        <v>158</v>
      </c>
      <c r="I16" s="1" t="s">
        <v>315</v>
      </c>
    </row>
    <row r="17" customFormat="false" ht="15" hidden="false" customHeight="true" outlineLevel="0" collapsed="false">
      <c r="A17" s="1" t="s">
        <v>168</v>
      </c>
      <c r="B17" s="1" t="s">
        <v>162</v>
      </c>
      <c r="C17" s="1" t="s">
        <v>163</v>
      </c>
      <c r="D17" s="1" t="s">
        <v>133</v>
      </c>
      <c r="E17" s="1" t="s">
        <v>31</v>
      </c>
      <c r="G17" s="1" t="s">
        <v>167</v>
      </c>
      <c r="I17" s="1" t="s">
        <v>315</v>
      </c>
    </row>
    <row r="18" customFormat="false" ht="15" hidden="false" customHeight="true" outlineLevel="0" collapsed="false">
      <c r="A18" s="1" t="s">
        <v>173</v>
      </c>
      <c r="B18" s="1" t="s">
        <v>170</v>
      </c>
      <c r="C18" s="1" t="s">
        <v>171</v>
      </c>
      <c r="D18" s="1" t="s">
        <v>133</v>
      </c>
      <c r="E18" s="1" t="s">
        <v>31</v>
      </c>
      <c r="G18" s="1" t="s">
        <v>172</v>
      </c>
      <c r="I18" s="1" t="s">
        <v>315</v>
      </c>
    </row>
    <row r="19" customFormat="false" ht="15" hidden="false" customHeight="true" outlineLevel="0" collapsed="false">
      <c r="A19" s="1" t="s">
        <v>180</v>
      </c>
      <c r="B19" s="1" t="s">
        <v>175</v>
      </c>
      <c r="C19" s="1" t="s">
        <v>176</v>
      </c>
      <c r="D19" s="1" t="s">
        <v>133</v>
      </c>
      <c r="E19" s="1" t="s">
        <v>31</v>
      </c>
      <c r="G19" s="1" t="s">
        <v>179</v>
      </c>
      <c r="I19" s="1" t="s">
        <v>315</v>
      </c>
    </row>
    <row r="20" customFormat="false" ht="15" hidden="false" customHeight="true" outlineLevel="0" collapsed="false">
      <c r="A20" s="1" t="s">
        <v>187</v>
      </c>
      <c r="B20" s="1" t="s">
        <v>183</v>
      </c>
      <c r="C20" s="1" t="s">
        <v>184</v>
      </c>
      <c r="D20" s="1" t="s">
        <v>133</v>
      </c>
      <c r="E20" s="1" t="s">
        <v>31</v>
      </c>
      <c r="G20" s="1" t="s">
        <v>186</v>
      </c>
      <c r="I20" s="1" t="s">
        <v>315</v>
      </c>
    </row>
    <row r="21" customFormat="false" ht="15" hidden="false" customHeight="true" outlineLevel="0" collapsed="false">
      <c r="A21" s="1" t="s">
        <v>196</v>
      </c>
      <c r="B21" s="1" t="s">
        <v>190</v>
      </c>
      <c r="C21" s="1" t="s">
        <v>191</v>
      </c>
      <c r="D21" s="1" t="s">
        <v>133</v>
      </c>
      <c r="E21" s="1" t="s">
        <v>31</v>
      </c>
      <c r="G21" s="1" t="s">
        <v>195</v>
      </c>
      <c r="I21" s="1" t="s">
        <v>315</v>
      </c>
    </row>
    <row r="22" customFormat="false" ht="15" hidden="false" customHeight="true" outlineLevel="0" collapsed="false">
      <c r="A22" s="1" t="s">
        <v>204</v>
      </c>
      <c r="B22" s="1" t="s">
        <v>198</v>
      </c>
      <c r="C22" s="1" t="s">
        <v>199</v>
      </c>
      <c r="D22" s="1" t="s">
        <v>133</v>
      </c>
      <c r="E22" s="1" t="s">
        <v>31</v>
      </c>
      <c r="G22" s="1" t="s">
        <v>202</v>
      </c>
      <c r="H22" s="1" t="s">
        <v>203</v>
      </c>
      <c r="I22" s="1" t="s">
        <v>315</v>
      </c>
    </row>
    <row r="23" customFormat="false" ht="15" hidden="false" customHeight="true" outlineLevel="0" collapsed="false">
      <c r="A23" s="1" t="s">
        <v>214</v>
      </c>
      <c r="B23" s="1" t="s">
        <v>207</v>
      </c>
      <c r="C23" s="1" t="s">
        <v>208</v>
      </c>
      <c r="D23" s="1" t="s">
        <v>133</v>
      </c>
      <c r="E23" s="1" t="s">
        <v>31</v>
      </c>
      <c r="G23" s="1" t="s">
        <v>213</v>
      </c>
      <c r="I23" s="1" t="s">
        <v>315</v>
      </c>
    </row>
    <row r="24" customFormat="false" ht="15" hidden="false" customHeight="true" outlineLevel="0" collapsed="false">
      <c r="A24" s="1" t="s">
        <v>224</v>
      </c>
      <c r="B24" s="1" t="s">
        <v>217</v>
      </c>
      <c r="C24" s="1" t="s">
        <v>218</v>
      </c>
      <c r="D24" s="1" t="s">
        <v>28</v>
      </c>
      <c r="E24" s="1" t="s">
        <v>31</v>
      </c>
      <c r="G24" s="1" t="s">
        <v>223</v>
      </c>
      <c r="I24" s="1" t="s">
        <v>315</v>
      </c>
    </row>
    <row r="25" customFormat="false" ht="15" hidden="false" customHeight="true" outlineLevel="0" collapsed="false">
      <c r="A25" s="1" t="s">
        <v>319</v>
      </c>
      <c r="B25" s="1" t="s">
        <v>226</v>
      </c>
      <c r="C25" s="1" t="s">
        <v>227</v>
      </c>
      <c r="D25" s="1" t="s">
        <v>133</v>
      </c>
      <c r="E25" s="1" t="s">
        <v>31</v>
      </c>
      <c r="F25" s="1" t="s">
        <v>230</v>
      </c>
      <c r="G25" s="1" t="s">
        <v>232</v>
      </c>
      <c r="H25" s="1" t="s">
        <v>233</v>
      </c>
      <c r="I25" s="1" t="s">
        <v>320</v>
      </c>
    </row>
    <row r="26" customFormat="false" ht="15" hidden="false" customHeight="true" outlineLevel="0" collapsed="false">
      <c r="A26" s="1" t="s">
        <v>321</v>
      </c>
      <c r="B26" s="1" t="s">
        <v>226</v>
      </c>
      <c r="C26" s="1" t="s">
        <v>227</v>
      </c>
      <c r="D26" s="1" t="s">
        <v>133</v>
      </c>
      <c r="E26" s="1" t="s">
        <v>31</v>
      </c>
      <c r="F26" s="1" t="s">
        <v>230</v>
      </c>
      <c r="G26" s="1" t="s">
        <v>232</v>
      </c>
      <c r="H26" s="1" t="s">
        <v>233</v>
      </c>
      <c r="I26" s="1" t="s">
        <v>320</v>
      </c>
    </row>
    <row r="27" customFormat="false" ht="15" hidden="false" customHeight="true" outlineLevel="0" collapsed="false">
      <c r="A27" s="1" t="s">
        <v>242</v>
      </c>
      <c r="B27" s="1" t="s">
        <v>237</v>
      </c>
      <c r="C27" s="1" t="s">
        <v>238</v>
      </c>
      <c r="D27" s="1" t="s">
        <v>28</v>
      </c>
      <c r="E27" s="1" t="s">
        <v>31</v>
      </c>
      <c r="G27" s="1" t="s">
        <v>241</v>
      </c>
      <c r="I27" s="1" t="s">
        <v>315</v>
      </c>
    </row>
    <row r="28" customFormat="false" ht="15" hidden="false" customHeight="true" outlineLevel="0" collapsed="false">
      <c r="A28" s="1" t="s">
        <v>251</v>
      </c>
      <c r="B28" s="1" t="s">
        <v>245</v>
      </c>
      <c r="C28" s="1" t="s">
        <v>246</v>
      </c>
      <c r="D28" s="1" t="s">
        <v>133</v>
      </c>
      <c r="E28" s="1" t="s">
        <v>31</v>
      </c>
      <c r="G28" s="1" t="s">
        <v>250</v>
      </c>
      <c r="I28" s="1" t="s">
        <v>315</v>
      </c>
    </row>
    <row r="29" customFormat="false" ht="15" hidden="false" customHeight="true" outlineLevel="0" collapsed="false">
      <c r="A29" s="1" t="s">
        <v>259</v>
      </c>
      <c r="B29" s="1" t="s">
        <v>254</v>
      </c>
      <c r="C29" s="1" t="s">
        <v>255</v>
      </c>
      <c r="D29" s="1" t="s">
        <v>133</v>
      </c>
      <c r="E29" s="1" t="s">
        <v>31</v>
      </c>
      <c r="G29" s="1" t="s">
        <v>258</v>
      </c>
      <c r="I29" s="1" t="s">
        <v>315</v>
      </c>
    </row>
    <row r="30" customFormat="false" ht="15" hidden="false" customHeight="true" outlineLevel="0" collapsed="false">
      <c r="A30" s="1" t="s">
        <v>270</v>
      </c>
      <c r="B30" s="1" t="s">
        <v>262</v>
      </c>
      <c r="C30" s="1" t="s">
        <v>263</v>
      </c>
      <c r="D30" s="1" t="s">
        <v>133</v>
      </c>
      <c r="E30" s="1" t="s">
        <v>31</v>
      </c>
      <c r="G30" s="1" t="s">
        <v>268</v>
      </c>
      <c r="H30" s="1" t="s">
        <v>269</v>
      </c>
      <c r="I30" s="1" t="s">
        <v>315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44"/>
    <col collapsed="false" customWidth="true" hidden="false" outlineLevel="0" max="3" min="3" style="1" width="68"/>
  </cols>
  <sheetData>
    <row r="1" customFormat="false" ht="15" hidden="false" customHeight="true" outlineLevel="0" collapsed="false">
      <c r="A1" s="2" t="s">
        <v>322</v>
      </c>
      <c r="B1" s="2" t="s">
        <v>323</v>
      </c>
      <c r="C1" s="2" t="s">
        <v>324</v>
      </c>
    </row>
    <row r="2" customFormat="false" ht="15" hidden="false" customHeight="true" outlineLevel="0" collapsed="false">
      <c r="A2" s="1" t="s">
        <v>325</v>
      </c>
      <c r="B2" s="1" t="s">
        <v>326</v>
      </c>
      <c r="C2" s="1" t="s">
        <v>327</v>
      </c>
    </row>
    <row r="3" customFormat="false" ht="15" hidden="false" customHeight="true" outlineLevel="0" collapsed="false">
      <c r="A3" s="1" t="s">
        <v>328</v>
      </c>
      <c r="B3" s="1" t="s">
        <v>326</v>
      </c>
      <c r="C3" s="1" t="s">
        <v>329</v>
      </c>
    </row>
    <row r="4" customFormat="false" ht="15" hidden="false" customHeight="true" outlineLevel="0" collapsed="false">
      <c r="A4" s="1" t="s">
        <v>330</v>
      </c>
      <c r="B4" s="1" t="s">
        <v>331</v>
      </c>
      <c r="C4" s="1" t="s">
        <v>332</v>
      </c>
    </row>
    <row r="5" customFormat="false" ht="15" hidden="false" customHeight="true" outlineLevel="0" collapsed="false">
      <c r="A5" s="1" t="s">
        <v>333</v>
      </c>
      <c r="B5" s="1" t="s">
        <v>331</v>
      </c>
      <c r="C5" s="1" t="s">
        <v>334</v>
      </c>
    </row>
    <row r="6" customFormat="false" ht="15" hidden="false" customHeight="true" outlineLevel="0" collapsed="false">
      <c r="A6" s="1" t="s">
        <v>335</v>
      </c>
      <c r="B6" s="1" t="s">
        <v>336</v>
      </c>
      <c r="C6" s="1" t="s">
        <v>337</v>
      </c>
    </row>
    <row r="7" customFormat="false" ht="15" hidden="false" customHeight="true" outlineLevel="0" collapsed="false">
      <c r="A7" s="1" t="s">
        <v>338</v>
      </c>
      <c r="B7" s="1" t="s">
        <v>339</v>
      </c>
      <c r="C7" s="1" t="s">
        <v>340</v>
      </c>
    </row>
    <row r="8" customFormat="false" ht="15" hidden="false" customHeight="true" outlineLevel="0" collapsed="false">
      <c r="A8" s="1" t="s">
        <v>341</v>
      </c>
      <c r="B8" s="1" t="s">
        <v>342</v>
      </c>
      <c r="C8" s="1" t="s">
        <v>343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0"/>
  </cols>
  <sheetData>
    <row r="1" customFormat="false" ht="17.25" hidden="false" customHeight="true" outlineLevel="0" collapsed="false">
      <c r="A1" s="11" t="s">
        <v>344</v>
      </c>
    </row>
    <row r="2" customFormat="false" ht="15" hidden="false" customHeight="true" outlineLevel="0" collapsed="false">
      <c r="A2" s="12"/>
    </row>
    <row r="3" customFormat="false" ht="15" hidden="false" customHeight="true" outlineLevel="0" collapsed="false">
      <c r="A3" s="12" t="s">
        <v>345</v>
      </c>
    </row>
    <row r="4" customFormat="false" ht="15" hidden="false" customHeight="true" outlineLevel="0" collapsed="false">
      <c r="A4" s="12" t="s">
        <v>346</v>
      </c>
    </row>
    <row r="5" customFormat="false" ht="15" hidden="false" customHeight="true" outlineLevel="0" collapsed="false">
      <c r="A5" s="12" t="s">
        <v>347</v>
      </c>
    </row>
    <row r="6" customFormat="false" ht="15" hidden="false" customHeight="true" outlineLevel="0" collapsed="false">
      <c r="A6" s="12" t="s">
        <v>348</v>
      </c>
    </row>
    <row r="7" customFormat="false" ht="15" hidden="false" customHeight="true" outlineLevel="0" collapsed="false">
      <c r="A7" s="12" t="s">
        <v>349</v>
      </c>
    </row>
    <row r="8" customFormat="false" ht="15" hidden="false" customHeight="true" outlineLevel="0" collapsed="false">
      <c r="A8" s="12" t="s">
        <v>350</v>
      </c>
    </row>
    <row r="9" customFormat="false" ht="15" hidden="false" customHeight="true" outlineLevel="0" collapsed="false">
      <c r="A9" s="12" t="s">
        <v>351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true" outlineLevel="0" collapsed="false">
      <c r="A1" s="13" t="s">
        <v>352</v>
      </c>
      <c r="B1" s="13" t="s">
        <v>353</v>
      </c>
      <c r="C1" s="13" t="s">
        <v>354</v>
      </c>
    </row>
    <row r="2" customFormat="false" ht="15" hidden="false" customHeight="true" outlineLevel="0" collapsed="false">
      <c r="A2" s="3" t="n">
        <f aca="false">Observations!G2</f>
        <v>6.88</v>
      </c>
      <c r="B2" s="3" t="n">
        <f aca="false">Observations!G6</f>
        <v>6.155</v>
      </c>
      <c r="C2" s="3" t="n">
        <f aca="false">Observations!G14</f>
        <v>5.95</v>
      </c>
    </row>
    <row r="3" customFormat="false" ht="15" hidden="false" customHeight="true" outlineLevel="0" collapsed="false">
      <c r="A3" s="3" t="n">
        <f aca="false">Observations!G3</f>
        <v>12.29</v>
      </c>
      <c r="B3" s="3" t="n">
        <f aca="false">Observations!G7</f>
        <v>3.9</v>
      </c>
      <c r="C3" s="3" t="n">
        <f aca="false">Observations!G15</f>
        <v>3.29</v>
      </c>
    </row>
    <row r="4" customFormat="false" ht="15" hidden="false" customHeight="true" outlineLevel="0" collapsed="false">
      <c r="A4" s="3" t="n">
        <f aca="false">Observations!G4</f>
        <v>11.0613</v>
      </c>
      <c r="B4" s="3" t="n">
        <f aca="false">Observations!G8</f>
        <v>3.99</v>
      </c>
    </row>
    <row r="5" customFormat="false" ht="15" hidden="false" customHeight="true" outlineLevel="0" collapsed="false">
      <c r="A5" s="3" t="n">
        <f aca="false">Observations!G5</f>
        <v>10</v>
      </c>
      <c r="B5" s="3" t="n">
        <f aca="false">Observations!G9</f>
        <v>3.85</v>
      </c>
    </row>
    <row r="6" customFormat="false" ht="15" hidden="false" customHeight="true" outlineLevel="0" collapsed="false">
      <c r="B6" s="3" t="n">
        <f aca="false">Observations!G10</f>
        <v>4.79</v>
      </c>
    </row>
    <row r="7" customFormat="false" ht="15" hidden="false" customHeight="true" outlineLevel="0" collapsed="false">
      <c r="B7" s="3" t="n">
        <f aca="false">Observations!G11</f>
        <v>2.4</v>
      </c>
    </row>
    <row r="8" customFormat="false" ht="15" hidden="false" customHeight="true" outlineLevel="0" collapsed="false">
      <c r="B8" s="3" t="n">
        <f aca="false">Observations!G12</f>
        <v>3.25</v>
      </c>
    </row>
    <row r="9" customFormat="false" ht="15" hidden="false" customHeight="true" outlineLevel="0" collapsed="false">
      <c r="B9" s="3" t="n">
        <f aca="false">Observations!G23</f>
        <v>2.69</v>
      </c>
    </row>
    <row r="10" customFormat="false" ht="15" hidden="false" customHeight="true" outlineLevel="0" collapsed="false">
      <c r="B10" s="3" t="n">
        <f aca="false">Observations!G25</f>
        <v>2.95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2026-06-25T04:06:24Z</dcterms:created>
  <dc:creator>openpyxl</dc:creator>
  <dc:description/>
  <dc:language>en-US</dc:language>
  <cp:lastModifiedBy/>
  <dcterms:modified xsi:type="dcterms:W3CDTF">2026-06-25T04:07:38Z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